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jestr sprzętu" sheetId="1" state="visible" r:id="rId1"/>
    <sheet name="Terminy" sheetId="2" state="visible" r:id="rId2"/>
    <sheet name="Instrukcja" sheetId="3" state="visible" r:id="rId3"/>
  </sheets>
  <definedNames>
    <definedName name="_xlnm._FilterDatabase" localSheetId="0" hidden="1">'Rejestr sprzętu'!$A$6:$Q$106</definedName>
    <definedName name="_xlnm.Print_Titles" localSheetId="0">'Rejestr sprzętu'!$6:$6</definedName>
    <definedName name="_xlnm.Print_Area" localSheetId="0">'Rejestr sprzętu'!$A$1:$Q$106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Calibri"/>
      <b val="1"/>
      <color rgb="001F2937"/>
      <sz val="16"/>
    </font>
    <font>
      <name val="Calibri"/>
      <color rgb="006B7280"/>
      <sz val="9"/>
    </font>
    <font>
      <name val="Calibri"/>
      <b val="1"/>
      <color rgb="001F2937"/>
      <sz val="10"/>
    </font>
    <font>
      <name val="Calibri"/>
      <b val="1"/>
      <color rgb="001F2937"/>
      <sz val="11"/>
    </font>
    <font>
      <name val="Calibri"/>
      <color rgb="001F2937"/>
      <sz val="10"/>
    </font>
    <font>
      <name val="Calibri"/>
      <b val="1"/>
      <color rgb="009C0006"/>
      <sz val="11"/>
    </font>
    <font>
      <name val="Calibri"/>
      <b val="1"/>
      <color rgb="008A4B00"/>
      <sz val="11"/>
    </font>
    <font>
      <name val="Calibri"/>
      <i val="1"/>
      <color rgb="006B7280"/>
      <sz val="9"/>
    </font>
    <font>
      <name val="Calibri"/>
      <b val="1"/>
      <color rgb="00FFFFFF"/>
      <sz val="10"/>
    </font>
    <font>
      <name val="Calibri"/>
      <i val="1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1" fontId="4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164" fontId="5" fillId="0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164" fontId="10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" fontId="10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  <color rgb="008A4B00"/>
      </font>
      <fill>
        <patternFill patternType="solid">
          <fgColor rgb="00FFD9A0"/>
          <bgColor rgb="00FFD9A0"/>
        </patternFill>
      </fill>
    </dxf>
    <dxf>
      <font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0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34" customWidth="1" min="3" max="3"/>
    <col width="14" customWidth="1" min="4" max="4"/>
    <col width="14" customWidth="1" min="5" max="5"/>
    <col width="22" customWidth="1" min="6" max="6"/>
    <col width="16" customWidth="1" min="7" max="7"/>
    <col width="13" customWidth="1" min="8" max="8"/>
    <col width="10" customWidth="1" min="9" max="9"/>
    <col width="13" customWidth="1" min="10" max="10"/>
    <col width="11" customWidth="1" min="11" max="11"/>
    <col width="11" customWidth="1" min="12" max="12"/>
    <col width="13" customWidth="1" min="13" max="13"/>
    <col width="10" customWidth="1" min="14" max="14"/>
    <col width="15" customWidth="1" min="15" max="15"/>
    <col width="28" customWidth="1" min="16" max="16"/>
    <col width="26" customWidth="1" min="17" max="17"/>
  </cols>
  <sheetData>
    <row r="1" ht="26" customHeight="1">
      <c r="A1" s="1" t="inlineStr">
        <is>
          <t>Rejestr sprzętu na budowie: badania UDT i przeglądy</t>
        </is>
      </c>
    </row>
    <row r="2">
      <c r="A2" s="2" t="inlineStr">
        <is>
          <t>Wzór pomocniczy, dostosuj do swojej organizacji; nie jest poradą prawną. · atestero.pl</t>
        </is>
      </c>
    </row>
    <row r="3" ht="22" customHeight="1">
      <c r="B3" s="3" t="inlineStr">
        <is>
          <t>Okres ostrzegawczy (dni):</t>
        </is>
      </c>
      <c r="C3" s="4" t="n">
        <v>30</v>
      </c>
      <c r="D3" s="3" t="inlineStr">
        <is>
          <t>Budowa:</t>
        </is>
      </c>
      <c r="E3" s="5" t="n"/>
      <c r="F3" s="6" t="n"/>
      <c r="G3" s="6" t="n"/>
      <c r="H3" s="3" t="inlineStr">
        <is>
          <t>Stan na:</t>
        </is>
      </c>
      <c r="I3" s="7">
        <f>TODAY()</f>
        <v/>
      </c>
      <c r="J3" s="3" t="inlineStr">
        <is>
          <t>Po terminie:</t>
        </is>
      </c>
      <c r="K3" s="8">
        <f>COUNTIF(O7:O106,"PO TERMINIE")</f>
        <v/>
      </c>
      <c r="L3" s="3" t="inlineStr">
        <is>
          <t>Wkrótce:</t>
        </is>
      </c>
      <c r="M3" s="9">
        <f>COUNTIF(O7:O106,"do*")</f>
        <v/>
      </c>
    </row>
    <row r="4">
      <c r="A4" s="10" t="inlineStr">
        <is>
          <t>Żółte komórki wpisujesz. Forma dozoru, okres przeglądu wg rozporządzenia i wymagane uprawnienia podpowiadają się z arkusza Terminy po wybraniu rodzaju.</t>
        </is>
      </c>
    </row>
    <row r="6" ht="44" customHeight="1">
      <c r="A6" s="11" t="inlineStr">
        <is>
          <t>Lp.</t>
        </is>
      </c>
      <c r="B6" s="11" t="inlineStr">
        <is>
          <t>Urządzenie (nazwa, model)</t>
        </is>
      </c>
      <c r="C6" s="11" t="inlineStr">
        <is>
          <t>Rodzaj (lista)</t>
        </is>
      </c>
      <c r="D6" s="11" t="inlineStr">
        <is>
          <t>Nr fabryczny</t>
        </is>
      </c>
      <c r="E6" s="11" t="inlineStr">
        <is>
          <t>Nr ewid. UDT</t>
        </is>
      </c>
      <c r="F6" s="11" t="inlineStr">
        <is>
          <t>Właściciel / firma</t>
        </is>
      </c>
      <c r="G6" s="11" t="inlineStr">
        <is>
          <t>Forma dozoru</t>
        </is>
      </c>
      <c r="H6" s="11" t="inlineStr">
        <is>
          <t>Następne badanie UDT</t>
        </is>
      </c>
      <c r="I6" s="11" t="inlineStr">
        <is>
          <t>Dni do badania</t>
        </is>
      </c>
      <c r="J6" s="11" t="inlineStr">
        <is>
          <t>Ostatni przegląd</t>
        </is>
      </c>
      <c r="K6" s="11" t="inlineStr">
        <is>
          <t>Przegląd co (dni) wg rozp.</t>
        </is>
      </c>
      <c r="L6" s="11" t="inlineStr">
        <is>
          <t>Przegląd co (dni) wg instrukcji</t>
        </is>
      </c>
      <c r="M6" s="11" t="inlineStr">
        <is>
          <t>Następny przegląd</t>
        </is>
      </c>
      <c r="N6" s="11" t="inlineStr">
        <is>
          <t>Dni do przeglądu</t>
        </is>
      </c>
      <c r="O6" s="11" t="inlineStr">
        <is>
          <t>Status</t>
        </is>
      </c>
      <c r="P6" s="11" t="inlineStr">
        <is>
          <t>Uprawnienia operatora</t>
        </is>
      </c>
      <c r="Q6" s="11" t="inlineStr">
        <is>
          <t>Uwagi</t>
        </is>
      </c>
    </row>
    <row r="7">
      <c r="A7" s="12">
        <f>IF(B7="","",COUNTA($B$7:B7))</f>
        <v/>
      </c>
      <c r="B7" s="13" t="inlineStr">
        <is>
          <t>Żuraw wieżowy (przykład)</t>
        </is>
      </c>
      <c r="C7" s="13" t="inlineStr">
        <is>
          <t>żuraw wieżowy, samojezdny lub szybkomontujący</t>
        </is>
      </c>
      <c r="D7" s="13" t="inlineStr">
        <is>
          <t>PRZ-001</t>
        </is>
      </c>
      <c r="E7" s="13" t="inlineStr">
        <is>
          <t>PRZ-UDT-1</t>
        </is>
      </c>
      <c r="F7" s="13" t="inlineStr">
        <is>
          <t>Wynajem Przykład sp. z o.o.</t>
        </is>
      </c>
      <c r="G7" s="14">
        <f>IF(C7="","",IFERROR(VLOOKUP(C7,Terminy!$A$5:$F$22,2,FALSE),""))</f>
        <v/>
      </c>
      <c r="H7" s="15">
        <f>DATE(YEAR(TODAY())+1,MONTH(TODAY()),1)</f>
        <v/>
      </c>
      <c r="I7" s="16">
        <f>IF(H7="","",H7-TODAY())</f>
        <v/>
      </c>
      <c r="J7" s="15">
        <f>TODAY()-24</f>
        <v/>
      </c>
      <c r="K7" s="16">
        <f>IF(C7="","",IFERROR(VLOOKUP(C7,Terminy!$A$5:$F$22,4,FALSE),""))</f>
        <v/>
      </c>
      <c r="L7" s="16" t="n"/>
      <c r="M7" s="17">
        <f>IF(J7="","",IF(N(L7)&gt;0,J7+L7,IF(N(K7)&gt;0,J7+K7,"")))</f>
        <v/>
      </c>
      <c r="N7" s="16">
        <f>IF(M7="","",M7-TODAY())</f>
        <v/>
      </c>
      <c r="O7" s="18">
        <f>IF(AND(I7="",N7=""),"",IF(MIN(IF(I7="",99999,I7),IF(N7="",99999,N7))&lt;0,"PO TERMINIE",IF(MIN(IF(I7="",99999,I7),IF(N7="",99999,N7))&lt;=$C$3,"do "&amp;$C$3&amp;" dni","OK")))</f>
        <v/>
      </c>
      <c r="P7" s="19">
        <f>IF(C7="","",IFERROR(VLOOKUP(C7,Terminy!$A$5:$F$22,5,FALSE),""))</f>
        <v/>
      </c>
      <c r="Q7" s="13" t="inlineStr">
        <is>
          <t>Przykład — usuń</t>
        </is>
      </c>
    </row>
    <row r="8">
      <c r="A8" s="12">
        <f>IF(B8="","",COUNTA($B$7:B8))</f>
        <v/>
      </c>
      <c r="B8" s="13" t="inlineStr">
        <is>
          <t>Podest masztowy (przykład)</t>
        </is>
      </c>
      <c r="C8" s="13" t="inlineStr">
        <is>
          <t>podest ruchomy masztowy</t>
        </is>
      </c>
      <c r="D8" s="13" t="inlineStr">
        <is>
          <t>PRZ-002</t>
        </is>
      </c>
      <c r="E8" s="13" t="inlineStr">
        <is>
          <t>PRZ-UDT-2</t>
        </is>
      </c>
      <c r="F8" s="13" t="inlineStr">
        <is>
          <t>Elewacje Wzór sp. z o.o.</t>
        </is>
      </c>
      <c r="G8" s="14">
        <f>IF(C8="","",IFERROR(VLOOKUP(C8,Terminy!$A$5:$F$22,2,FALSE),""))</f>
        <v/>
      </c>
      <c r="H8" s="15">
        <f>DATE(YEAR(TODAY()),MONTH(TODAY())+1,1)</f>
        <v/>
      </c>
      <c r="I8" s="16">
        <f>IF(H8="","",H8-TODAY())</f>
        <v/>
      </c>
      <c r="J8" s="15">
        <f>TODAY()-35</f>
        <v/>
      </c>
      <c r="K8" s="16">
        <f>IF(C8="","",IFERROR(VLOOKUP(C8,Terminy!$A$5:$F$22,4,FALSE),""))</f>
        <v/>
      </c>
      <c r="L8" s="16" t="n"/>
      <c r="M8" s="17">
        <f>IF(J8="","",IF(N(L8)&gt;0,J8+L8,IF(N(K8)&gt;0,J8+K8,"")))</f>
        <v/>
      </c>
      <c r="N8" s="16">
        <f>IF(M8="","",M8-TODAY())</f>
        <v/>
      </c>
      <c r="O8" s="18">
        <f>IF(AND(I8="",N8=""),"",IF(MIN(IF(I8="",99999,I8),IF(N8="",99999,N8))&lt;0,"PO TERMINIE",IF(MIN(IF(I8="",99999,I8),IF(N8="",99999,N8))&lt;=$C$3,"do "&amp;$C$3&amp;" dni","OK")))</f>
        <v/>
      </c>
      <c r="P8" s="19">
        <f>IF(C8="","",IFERROR(VLOOKUP(C8,Terminy!$A$5:$F$22,5,FALSE),""))</f>
        <v/>
      </c>
      <c r="Q8" s="13" t="inlineStr">
        <is>
          <t>Przykład — usuń</t>
        </is>
      </c>
    </row>
    <row r="9">
      <c r="A9" s="12">
        <f>IF(B9="","",COUNTA($B$7:B9))</f>
        <v/>
      </c>
      <c r="B9" s="13" t="inlineStr">
        <is>
          <t>Ładowarka teleskopowa (przykład)</t>
        </is>
      </c>
      <c r="C9" s="13" t="inlineStr">
        <is>
          <t>wózek z wysięgnikiem (ładowarka teleskopowa)</t>
        </is>
      </c>
      <c r="D9" s="13" t="inlineStr">
        <is>
          <t>PRZ-003</t>
        </is>
      </c>
      <c r="E9" s="13" t="inlineStr">
        <is>
          <t>PRZ-UDT-3</t>
        </is>
      </c>
      <c r="F9" s="13" t="inlineStr">
        <is>
          <t>Budowlana Przykład sp. z o.o.</t>
        </is>
      </c>
      <c r="G9" s="14">
        <f>IF(C9="","",IFERROR(VLOOKUP(C9,Terminy!$A$5:$F$22,2,FALSE),""))</f>
        <v/>
      </c>
      <c r="H9" s="15">
        <f>DATE(YEAR(TODAY()),MONTH(TODAY())+5,1)</f>
        <v/>
      </c>
      <c r="I9" s="16">
        <f>IF(H9="","",H9-TODAY())</f>
        <v/>
      </c>
      <c r="J9" s="15">
        <f>TODAY()-10</f>
        <v/>
      </c>
      <c r="K9" s="16">
        <f>IF(C9="","",IFERROR(VLOOKUP(C9,Terminy!$A$5:$F$22,4,FALSE),""))</f>
        <v/>
      </c>
      <c r="L9" s="16" t="n"/>
      <c r="M9" s="17">
        <f>IF(J9="","",IF(N(L9)&gt;0,J9+L9,IF(N(K9)&gt;0,J9+K9,"")))</f>
        <v/>
      </c>
      <c r="N9" s="16">
        <f>IF(M9="","",M9-TODAY())</f>
        <v/>
      </c>
      <c r="O9" s="18">
        <f>IF(AND(I9="",N9=""),"",IF(MIN(IF(I9="",99999,I9),IF(N9="",99999,N9))&lt;0,"PO TERMINIE",IF(MIN(IF(I9="",99999,I9),IF(N9="",99999,N9))&lt;=$C$3,"do "&amp;$C$3&amp;" dni","OK")))</f>
        <v/>
      </c>
      <c r="P9" s="19">
        <f>IF(C9="","",IFERROR(VLOOKUP(C9,Terminy!$A$5:$F$22,5,FALSE),""))</f>
        <v/>
      </c>
      <c r="Q9" s="13" t="inlineStr">
        <is>
          <t>Przykład — usuń</t>
        </is>
      </c>
    </row>
    <row r="10">
      <c r="A10" s="12">
        <f>IF(B10="","",COUNTA($B$7:B10))</f>
        <v/>
      </c>
      <c r="B10" s="13" t="inlineStr">
        <is>
          <t>Rusztowanie elewacja północna (przykład)</t>
        </is>
      </c>
      <c r="C10" s="13" t="inlineStr">
        <is>
          <t>rusztowanie metalowe</t>
        </is>
      </c>
      <c r="D10" s="13" t="inlineStr">
        <is>
          <t>-</t>
        </is>
      </c>
      <c r="E10" s="13" t="inlineStr">
        <is>
          <t>-</t>
        </is>
      </c>
      <c r="F10" s="13" t="inlineStr">
        <is>
          <t>Rusztowania Wzór sp. z o.o.</t>
        </is>
      </c>
      <c r="G10" s="14">
        <f>IF(C10="","",IFERROR(VLOOKUP(C10,Terminy!$A$5:$F$22,2,FALSE),""))</f>
        <v/>
      </c>
      <c r="H10" s="17" t="n"/>
      <c r="I10" s="16">
        <f>IF(H10="","",H10-TODAY())</f>
        <v/>
      </c>
      <c r="J10" s="15">
        <f>TODAY()-20</f>
        <v/>
      </c>
      <c r="K10" s="16">
        <f>IF(C10="","",IFERROR(VLOOKUP(C10,Terminy!$A$5:$F$22,4,FALSE),""))</f>
        <v/>
      </c>
      <c r="L10" s="16" t="n"/>
      <c r="M10" s="17">
        <f>IF(J10="","",IF(N(L10)&gt;0,J10+L10,IF(N(K10)&gt;0,J10+K10,"")))</f>
        <v/>
      </c>
      <c r="N10" s="16">
        <f>IF(M10="","",M10-TODAY())</f>
        <v/>
      </c>
      <c r="O10" s="18">
        <f>IF(AND(I10="",N10=""),"",IF(MIN(IF(I10="",99999,I10),IF(N10="",99999,N10))&lt;0,"PO TERMINIE",IF(MIN(IF(I10="",99999,I10),IF(N10="",99999,N10))&lt;=$C$3,"do "&amp;$C$3&amp;" dni","OK")))</f>
        <v/>
      </c>
      <c r="P10" s="19">
        <f>IF(C10="","",IFERROR(VLOOKUP(C10,Terminy!$A$5:$F$22,5,FALSE),""))</f>
        <v/>
      </c>
      <c r="Q10" s="13" t="inlineStr">
        <is>
          <t>Przykład — usuń</t>
        </is>
      </c>
    </row>
    <row r="11">
      <c r="A11" s="12">
        <f>IF(B11="","",COUNTA($B$7:B11))</f>
        <v/>
      </c>
      <c r="B11" s="13" t="inlineStr">
        <is>
          <t>Koparka 22 t (przykład)</t>
        </is>
      </c>
      <c r="C11" s="13" t="inlineStr">
        <is>
          <t>koparka, ładowarka, spycharka, walec</t>
        </is>
      </c>
      <c r="D11" s="13" t="inlineStr">
        <is>
          <t>PRZ-005</t>
        </is>
      </c>
      <c r="E11" s="13" t="inlineStr">
        <is>
          <t>-</t>
        </is>
      </c>
      <c r="F11" s="13" t="inlineStr">
        <is>
          <t>Ziemne Przykład sp. z o.o.</t>
        </is>
      </c>
      <c r="G11" s="14">
        <f>IF(C11="","",IFERROR(VLOOKUP(C11,Terminy!$A$5:$F$22,2,FALSE),""))</f>
        <v/>
      </c>
      <c r="H11" s="17" t="n"/>
      <c r="I11" s="16">
        <f>IF(H11="","",H11-TODAY())</f>
        <v/>
      </c>
      <c r="J11" s="15">
        <f>TODAY()-80</f>
        <v/>
      </c>
      <c r="K11" s="16">
        <f>IF(C11="","",IFERROR(VLOOKUP(C11,Terminy!$A$5:$F$22,4,FALSE),""))</f>
        <v/>
      </c>
      <c r="L11" s="20" t="n">
        <v>250</v>
      </c>
      <c r="M11" s="17">
        <f>IF(J11="","",IF(N(L11)&gt;0,J11+L11,IF(N(K11)&gt;0,J11+K11,"")))</f>
        <v/>
      </c>
      <c r="N11" s="16">
        <f>IF(M11="","",M11-TODAY())</f>
        <v/>
      </c>
      <c r="O11" s="18">
        <f>IF(AND(I11="",N11=""),"",IF(MIN(IF(I11="",99999,I11),IF(N11="",99999,N11))&lt;0,"PO TERMINIE",IF(MIN(IF(I11="",99999,I11),IF(N11="",99999,N11))&lt;=$C$3,"do "&amp;$C$3&amp;" dni","OK")))</f>
        <v/>
      </c>
      <c r="P11" s="19">
        <f>IF(C11="","",IFERROR(VLOOKUP(C11,Terminy!$A$5:$F$22,5,FALSE),""))</f>
        <v/>
      </c>
      <c r="Q11" s="13" t="inlineStr">
        <is>
          <t>Przykład — usuń</t>
        </is>
      </c>
    </row>
    <row r="12">
      <c r="A12" s="12">
        <f>IF(B12="","",COUNTA($B$7:B12))</f>
        <v/>
      </c>
      <c r="B12" s="21" t="n"/>
      <c r="C12" s="21" t="n"/>
      <c r="D12" s="21" t="n"/>
      <c r="E12" s="21" t="n"/>
      <c r="F12" s="21" t="n"/>
      <c r="G12" s="14">
        <f>IF(C12="","",IFERROR(VLOOKUP(C12,Terminy!$A$5:$F$22,2,FALSE),""))</f>
        <v/>
      </c>
      <c r="H12" s="17" t="n"/>
      <c r="I12" s="16">
        <f>IF(H12="","",H12-TODAY())</f>
        <v/>
      </c>
      <c r="J12" s="17" t="n"/>
      <c r="K12" s="16">
        <f>IF(C12="","",IFERROR(VLOOKUP(C12,Terminy!$A$5:$F$22,4,FALSE),""))</f>
        <v/>
      </c>
      <c r="L12" s="16" t="n"/>
      <c r="M12" s="17">
        <f>IF(J12="","",IF(N(L12)&gt;0,J12+L12,IF(N(K12)&gt;0,J12+K12,"")))</f>
        <v/>
      </c>
      <c r="N12" s="16">
        <f>IF(M12="","",M12-TODAY())</f>
        <v/>
      </c>
      <c r="O12" s="18">
        <f>IF(AND(I12="",N12=""),"",IF(MIN(IF(I12="",99999,I12),IF(N12="",99999,N12))&lt;0,"PO TERMINIE",IF(MIN(IF(I12="",99999,I12),IF(N12="",99999,N12))&lt;=$C$3,"do "&amp;$C$3&amp;" dni","OK")))</f>
        <v/>
      </c>
      <c r="P12" s="19">
        <f>IF(C12="","",IFERROR(VLOOKUP(C12,Terminy!$A$5:$F$22,5,FALSE),""))</f>
        <v/>
      </c>
      <c r="Q12" s="21" t="n"/>
    </row>
    <row r="13">
      <c r="A13" s="12">
        <f>IF(B13="","",COUNTA($B$7:B13))</f>
        <v/>
      </c>
      <c r="B13" s="21" t="n"/>
      <c r="C13" s="21" t="n"/>
      <c r="D13" s="21" t="n"/>
      <c r="E13" s="21" t="n"/>
      <c r="F13" s="21" t="n"/>
      <c r="G13" s="14">
        <f>IF(C13="","",IFERROR(VLOOKUP(C13,Terminy!$A$5:$F$22,2,FALSE),""))</f>
        <v/>
      </c>
      <c r="H13" s="17" t="n"/>
      <c r="I13" s="16">
        <f>IF(H13="","",H13-TODAY())</f>
        <v/>
      </c>
      <c r="J13" s="17" t="n"/>
      <c r="K13" s="16">
        <f>IF(C13="","",IFERROR(VLOOKUP(C13,Terminy!$A$5:$F$22,4,FALSE),""))</f>
        <v/>
      </c>
      <c r="L13" s="16" t="n"/>
      <c r="M13" s="17">
        <f>IF(J13="","",IF(N(L13)&gt;0,J13+L13,IF(N(K13)&gt;0,J13+K13,"")))</f>
        <v/>
      </c>
      <c r="N13" s="16">
        <f>IF(M13="","",M13-TODAY())</f>
        <v/>
      </c>
      <c r="O13" s="18">
        <f>IF(AND(I13="",N13=""),"",IF(MIN(IF(I13="",99999,I13),IF(N13="",99999,N13))&lt;0,"PO TERMINIE",IF(MIN(IF(I13="",99999,I13),IF(N13="",99999,N13))&lt;=$C$3,"do "&amp;$C$3&amp;" dni","OK")))</f>
        <v/>
      </c>
      <c r="P13" s="19">
        <f>IF(C13="","",IFERROR(VLOOKUP(C13,Terminy!$A$5:$F$22,5,FALSE),""))</f>
        <v/>
      </c>
      <c r="Q13" s="21" t="n"/>
    </row>
    <row r="14">
      <c r="A14" s="12">
        <f>IF(B14="","",COUNTA($B$7:B14))</f>
        <v/>
      </c>
      <c r="B14" s="21" t="n"/>
      <c r="C14" s="21" t="n"/>
      <c r="D14" s="21" t="n"/>
      <c r="E14" s="21" t="n"/>
      <c r="F14" s="21" t="n"/>
      <c r="G14" s="14">
        <f>IF(C14="","",IFERROR(VLOOKUP(C14,Terminy!$A$5:$F$22,2,FALSE),""))</f>
        <v/>
      </c>
      <c r="H14" s="17" t="n"/>
      <c r="I14" s="16">
        <f>IF(H14="","",H14-TODAY())</f>
        <v/>
      </c>
      <c r="J14" s="17" t="n"/>
      <c r="K14" s="16">
        <f>IF(C14="","",IFERROR(VLOOKUP(C14,Terminy!$A$5:$F$22,4,FALSE),""))</f>
        <v/>
      </c>
      <c r="L14" s="16" t="n"/>
      <c r="M14" s="17">
        <f>IF(J14="","",IF(N(L14)&gt;0,J14+L14,IF(N(K14)&gt;0,J14+K14,"")))</f>
        <v/>
      </c>
      <c r="N14" s="16">
        <f>IF(M14="","",M14-TODAY())</f>
        <v/>
      </c>
      <c r="O14" s="18">
        <f>IF(AND(I14="",N14=""),"",IF(MIN(IF(I14="",99999,I14),IF(N14="",99999,N14))&lt;0,"PO TERMINIE",IF(MIN(IF(I14="",99999,I14),IF(N14="",99999,N14))&lt;=$C$3,"do "&amp;$C$3&amp;" dni","OK")))</f>
        <v/>
      </c>
      <c r="P14" s="19">
        <f>IF(C14="","",IFERROR(VLOOKUP(C14,Terminy!$A$5:$F$22,5,FALSE),""))</f>
        <v/>
      </c>
      <c r="Q14" s="21" t="n"/>
    </row>
    <row r="15">
      <c r="A15" s="12">
        <f>IF(B15="","",COUNTA($B$7:B15))</f>
        <v/>
      </c>
      <c r="B15" s="21" t="n"/>
      <c r="C15" s="21" t="n"/>
      <c r="D15" s="21" t="n"/>
      <c r="E15" s="21" t="n"/>
      <c r="F15" s="21" t="n"/>
      <c r="G15" s="14">
        <f>IF(C15="","",IFERROR(VLOOKUP(C15,Terminy!$A$5:$F$22,2,FALSE),""))</f>
        <v/>
      </c>
      <c r="H15" s="17" t="n"/>
      <c r="I15" s="16">
        <f>IF(H15="","",H15-TODAY())</f>
        <v/>
      </c>
      <c r="J15" s="17" t="n"/>
      <c r="K15" s="16">
        <f>IF(C15="","",IFERROR(VLOOKUP(C15,Terminy!$A$5:$F$22,4,FALSE),""))</f>
        <v/>
      </c>
      <c r="L15" s="16" t="n"/>
      <c r="M15" s="17">
        <f>IF(J15="","",IF(N(L15)&gt;0,J15+L15,IF(N(K15)&gt;0,J15+K15,"")))</f>
        <v/>
      </c>
      <c r="N15" s="16">
        <f>IF(M15="","",M15-TODAY())</f>
        <v/>
      </c>
      <c r="O15" s="18">
        <f>IF(AND(I15="",N15=""),"",IF(MIN(IF(I15="",99999,I15),IF(N15="",99999,N15))&lt;0,"PO TERMINIE",IF(MIN(IF(I15="",99999,I15),IF(N15="",99999,N15))&lt;=$C$3,"do "&amp;$C$3&amp;" dni","OK")))</f>
        <v/>
      </c>
      <c r="P15" s="19">
        <f>IF(C15="","",IFERROR(VLOOKUP(C15,Terminy!$A$5:$F$22,5,FALSE),""))</f>
        <v/>
      </c>
      <c r="Q15" s="21" t="n"/>
    </row>
    <row r="16">
      <c r="A16" s="12">
        <f>IF(B16="","",COUNTA($B$7:B16))</f>
        <v/>
      </c>
      <c r="B16" s="21" t="n"/>
      <c r="C16" s="21" t="n"/>
      <c r="D16" s="21" t="n"/>
      <c r="E16" s="21" t="n"/>
      <c r="F16" s="21" t="n"/>
      <c r="G16" s="14">
        <f>IF(C16="","",IFERROR(VLOOKUP(C16,Terminy!$A$5:$F$22,2,FALSE),""))</f>
        <v/>
      </c>
      <c r="H16" s="17" t="n"/>
      <c r="I16" s="16">
        <f>IF(H16="","",H16-TODAY())</f>
        <v/>
      </c>
      <c r="J16" s="17" t="n"/>
      <c r="K16" s="16">
        <f>IF(C16="","",IFERROR(VLOOKUP(C16,Terminy!$A$5:$F$22,4,FALSE),""))</f>
        <v/>
      </c>
      <c r="L16" s="16" t="n"/>
      <c r="M16" s="17">
        <f>IF(J16="","",IF(N(L16)&gt;0,J16+L16,IF(N(K16)&gt;0,J16+K16,"")))</f>
        <v/>
      </c>
      <c r="N16" s="16">
        <f>IF(M16="","",M16-TODAY())</f>
        <v/>
      </c>
      <c r="O16" s="18">
        <f>IF(AND(I16="",N16=""),"",IF(MIN(IF(I16="",99999,I16),IF(N16="",99999,N16))&lt;0,"PO TERMINIE",IF(MIN(IF(I16="",99999,I16),IF(N16="",99999,N16))&lt;=$C$3,"do "&amp;$C$3&amp;" dni","OK")))</f>
        <v/>
      </c>
      <c r="P16" s="19">
        <f>IF(C16="","",IFERROR(VLOOKUP(C16,Terminy!$A$5:$F$22,5,FALSE),""))</f>
        <v/>
      </c>
      <c r="Q16" s="21" t="n"/>
    </row>
    <row r="17">
      <c r="A17" s="12">
        <f>IF(B17="","",COUNTA($B$7:B17))</f>
        <v/>
      </c>
      <c r="B17" s="21" t="n"/>
      <c r="C17" s="21" t="n"/>
      <c r="D17" s="21" t="n"/>
      <c r="E17" s="21" t="n"/>
      <c r="F17" s="21" t="n"/>
      <c r="G17" s="14">
        <f>IF(C17="","",IFERROR(VLOOKUP(C17,Terminy!$A$5:$F$22,2,FALSE),""))</f>
        <v/>
      </c>
      <c r="H17" s="17" t="n"/>
      <c r="I17" s="16">
        <f>IF(H17="","",H17-TODAY())</f>
        <v/>
      </c>
      <c r="J17" s="17" t="n"/>
      <c r="K17" s="16">
        <f>IF(C17="","",IFERROR(VLOOKUP(C17,Terminy!$A$5:$F$22,4,FALSE),""))</f>
        <v/>
      </c>
      <c r="L17" s="16" t="n"/>
      <c r="M17" s="17">
        <f>IF(J17="","",IF(N(L17)&gt;0,J17+L17,IF(N(K17)&gt;0,J17+K17,"")))</f>
        <v/>
      </c>
      <c r="N17" s="16">
        <f>IF(M17="","",M17-TODAY())</f>
        <v/>
      </c>
      <c r="O17" s="18">
        <f>IF(AND(I17="",N17=""),"",IF(MIN(IF(I17="",99999,I17),IF(N17="",99999,N17))&lt;0,"PO TERMINIE",IF(MIN(IF(I17="",99999,I17),IF(N17="",99999,N17))&lt;=$C$3,"do "&amp;$C$3&amp;" dni","OK")))</f>
        <v/>
      </c>
      <c r="P17" s="19">
        <f>IF(C17="","",IFERROR(VLOOKUP(C17,Terminy!$A$5:$F$22,5,FALSE),""))</f>
        <v/>
      </c>
      <c r="Q17" s="21" t="n"/>
    </row>
    <row r="18">
      <c r="A18" s="12">
        <f>IF(B18="","",COUNTA($B$7:B18))</f>
        <v/>
      </c>
      <c r="B18" s="21" t="n"/>
      <c r="C18" s="21" t="n"/>
      <c r="D18" s="21" t="n"/>
      <c r="E18" s="21" t="n"/>
      <c r="F18" s="21" t="n"/>
      <c r="G18" s="14">
        <f>IF(C18="","",IFERROR(VLOOKUP(C18,Terminy!$A$5:$F$22,2,FALSE),""))</f>
        <v/>
      </c>
      <c r="H18" s="17" t="n"/>
      <c r="I18" s="16">
        <f>IF(H18="","",H18-TODAY())</f>
        <v/>
      </c>
      <c r="J18" s="17" t="n"/>
      <c r="K18" s="16">
        <f>IF(C18="","",IFERROR(VLOOKUP(C18,Terminy!$A$5:$F$22,4,FALSE),""))</f>
        <v/>
      </c>
      <c r="L18" s="16" t="n"/>
      <c r="M18" s="17">
        <f>IF(J18="","",IF(N(L18)&gt;0,J18+L18,IF(N(K18)&gt;0,J18+K18,"")))</f>
        <v/>
      </c>
      <c r="N18" s="16">
        <f>IF(M18="","",M18-TODAY())</f>
        <v/>
      </c>
      <c r="O18" s="18">
        <f>IF(AND(I18="",N18=""),"",IF(MIN(IF(I18="",99999,I18),IF(N18="",99999,N18))&lt;0,"PO TERMINIE",IF(MIN(IF(I18="",99999,I18),IF(N18="",99999,N18))&lt;=$C$3,"do "&amp;$C$3&amp;" dni","OK")))</f>
        <v/>
      </c>
      <c r="P18" s="19">
        <f>IF(C18="","",IFERROR(VLOOKUP(C18,Terminy!$A$5:$F$22,5,FALSE),""))</f>
        <v/>
      </c>
      <c r="Q18" s="21" t="n"/>
    </row>
    <row r="19">
      <c r="A19" s="12">
        <f>IF(B19="","",COUNTA($B$7:B19))</f>
        <v/>
      </c>
      <c r="B19" s="21" t="n"/>
      <c r="C19" s="21" t="n"/>
      <c r="D19" s="21" t="n"/>
      <c r="E19" s="21" t="n"/>
      <c r="F19" s="21" t="n"/>
      <c r="G19" s="14">
        <f>IF(C19="","",IFERROR(VLOOKUP(C19,Terminy!$A$5:$F$22,2,FALSE),""))</f>
        <v/>
      </c>
      <c r="H19" s="17" t="n"/>
      <c r="I19" s="16">
        <f>IF(H19="","",H19-TODAY())</f>
        <v/>
      </c>
      <c r="J19" s="17" t="n"/>
      <c r="K19" s="16">
        <f>IF(C19="","",IFERROR(VLOOKUP(C19,Terminy!$A$5:$F$22,4,FALSE),""))</f>
        <v/>
      </c>
      <c r="L19" s="16" t="n"/>
      <c r="M19" s="17">
        <f>IF(J19="","",IF(N(L19)&gt;0,J19+L19,IF(N(K19)&gt;0,J19+K19,"")))</f>
        <v/>
      </c>
      <c r="N19" s="16">
        <f>IF(M19="","",M19-TODAY())</f>
        <v/>
      </c>
      <c r="O19" s="18">
        <f>IF(AND(I19="",N19=""),"",IF(MIN(IF(I19="",99999,I19),IF(N19="",99999,N19))&lt;0,"PO TERMINIE",IF(MIN(IF(I19="",99999,I19),IF(N19="",99999,N19))&lt;=$C$3,"do "&amp;$C$3&amp;" dni","OK")))</f>
        <v/>
      </c>
      <c r="P19" s="19">
        <f>IF(C19="","",IFERROR(VLOOKUP(C19,Terminy!$A$5:$F$22,5,FALSE),""))</f>
        <v/>
      </c>
      <c r="Q19" s="21" t="n"/>
    </row>
    <row r="20">
      <c r="A20" s="12">
        <f>IF(B20="","",COUNTA($B$7:B20))</f>
        <v/>
      </c>
      <c r="B20" s="21" t="n"/>
      <c r="C20" s="21" t="n"/>
      <c r="D20" s="21" t="n"/>
      <c r="E20" s="21" t="n"/>
      <c r="F20" s="21" t="n"/>
      <c r="G20" s="14">
        <f>IF(C20="","",IFERROR(VLOOKUP(C20,Terminy!$A$5:$F$22,2,FALSE),""))</f>
        <v/>
      </c>
      <c r="H20" s="17" t="n"/>
      <c r="I20" s="16">
        <f>IF(H20="","",H20-TODAY())</f>
        <v/>
      </c>
      <c r="J20" s="17" t="n"/>
      <c r="K20" s="16">
        <f>IF(C20="","",IFERROR(VLOOKUP(C20,Terminy!$A$5:$F$22,4,FALSE),""))</f>
        <v/>
      </c>
      <c r="L20" s="16" t="n"/>
      <c r="M20" s="17">
        <f>IF(J20="","",IF(N(L20)&gt;0,J20+L20,IF(N(K20)&gt;0,J20+K20,"")))</f>
        <v/>
      </c>
      <c r="N20" s="16">
        <f>IF(M20="","",M20-TODAY())</f>
        <v/>
      </c>
      <c r="O20" s="18">
        <f>IF(AND(I20="",N20=""),"",IF(MIN(IF(I20="",99999,I20),IF(N20="",99999,N20))&lt;0,"PO TERMINIE",IF(MIN(IF(I20="",99999,I20),IF(N20="",99999,N20))&lt;=$C$3,"do "&amp;$C$3&amp;" dni","OK")))</f>
        <v/>
      </c>
      <c r="P20" s="19">
        <f>IF(C20="","",IFERROR(VLOOKUP(C20,Terminy!$A$5:$F$22,5,FALSE),""))</f>
        <v/>
      </c>
      <c r="Q20" s="21" t="n"/>
    </row>
    <row r="21">
      <c r="A21" s="12">
        <f>IF(B21="","",COUNTA($B$7:B21))</f>
        <v/>
      </c>
      <c r="B21" s="21" t="n"/>
      <c r="C21" s="21" t="n"/>
      <c r="D21" s="21" t="n"/>
      <c r="E21" s="21" t="n"/>
      <c r="F21" s="21" t="n"/>
      <c r="G21" s="14">
        <f>IF(C21="","",IFERROR(VLOOKUP(C21,Terminy!$A$5:$F$22,2,FALSE),""))</f>
        <v/>
      </c>
      <c r="H21" s="17" t="n"/>
      <c r="I21" s="16">
        <f>IF(H21="","",H21-TODAY())</f>
        <v/>
      </c>
      <c r="J21" s="17" t="n"/>
      <c r="K21" s="16">
        <f>IF(C21="","",IFERROR(VLOOKUP(C21,Terminy!$A$5:$F$22,4,FALSE),""))</f>
        <v/>
      </c>
      <c r="L21" s="16" t="n"/>
      <c r="M21" s="17">
        <f>IF(J21="","",IF(N(L21)&gt;0,J21+L21,IF(N(K21)&gt;0,J21+K21,"")))</f>
        <v/>
      </c>
      <c r="N21" s="16">
        <f>IF(M21="","",M21-TODAY())</f>
        <v/>
      </c>
      <c r="O21" s="18">
        <f>IF(AND(I21="",N21=""),"",IF(MIN(IF(I21="",99999,I21),IF(N21="",99999,N21))&lt;0,"PO TERMINIE",IF(MIN(IF(I21="",99999,I21),IF(N21="",99999,N21))&lt;=$C$3,"do "&amp;$C$3&amp;" dni","OK")))</f>
        <v/>
      </c>
      <c r="P21" s="19">
        <f>IF(C21="","",IFERROR(VLOOKUP(C21,Terminy!$A$5:$F$22,5,FALSE),""))</f>
        <v/>
      </c>
      <c r="Q21" s="21" t="n"/>
    </row>
    <row r="22">
      <c r="A22" s="12">
        <f>IF(B22="","",COUNTA($B$7:B22))</f>
        <v/>
      </c>
      <c r="B22" s="21" t="n"/>
      <c r="C22" s="21" t="n"/>
      <c r="D22" s="21" t="n"/>
      <c r="E22" s="21" t="n"/>
      <c r="F22" s="21" t="n"/>
      <c r="G22" s="14">
        <f>IF(C22="","",IFERROR(VLOOKUP(C22,Terminy!$A$5:$F$22,2,FALSE),""))</f>
        <v/>
      </c>
      <c r="H22" s="17" t="n"/>
      <c r="I22" s="16">
        <f>IF(H22="","",H22-TODAY())</f>
        <v/>
      </c>
      <c r="J22" s="17" t="n"/>
      <c r="K22" s="16">
        <f>IF(C22="","",IFERROR(VLOOKUP(C22,Terminy!$A$5:$F$22,4,FALSE),""))</f>
        <v/>
      </c>
      <c r="L22" s="16" t="n"/>
      <c r="M22" s="17">
        <f>IF(J22="","",IF(N(L22)&gt;0,J22+L22,IF(N(K22)&gt;0,J22+K22,"")))</f>
        <v/>
      </c>
      <c r="N22" s="16">
        <f>IF(M22="","",M22-TODAY())</f>
        <v/>
      </c>
      <c r="O22" s="18">
        <f>IF(AND(I22="",N22=""),"",IF(MIN(IF(I22="",99999,I22),IF(N22="",99999,N22))&lt;0,"PO TERMINIE",IF(MIN(IF(I22="",99999,I22),IF(N22="",99999,N22))&lt;=$C$3,"do "&amp;$C$3&amp;" dni","OK")))</f>
        <v/>
      </c>
      <c r="P22" s="19">
        <f>IF(C22="","",IFERROR(VLOOKUP(C22,Terminy!$A$5:$F$22,5,FALSE),""))</f>
        <v/>
      </c>
      <c r="Q22" s="21" t="n"/>
    </row>
    <row r="23">
      <c r="A23" s="12">
        <f>IF(B23="","",COUNTA($B$7:B23))</f>
        <v/>
      </c>
      <c r="B23" s="21" t="n"/>
      <c r="C23" s="21" t="n"/>
      <c r="D23" s="21" t="n"/>
      <c r="E23" s="21" t="n"/>
      <c r="F23" s="21" t="n"/>
      <c r="G23" s="14">
        <f>IF(C23="","",IFERROR(VLOOKUP(C23,Terminy!$A$5:$F$22,2,FALSE),""))</f>
        <v/>
      </c>
      <c r="H23" s="17" t="n"/>
      <c r="I23" s="16">
        <f>IF(H23="","",H23-TODAY())</f>
        <v/>
      </c>
      <c r="J23" s="17" t="n"/>
      <c r="K23" s="16">
        <f>IF(C23="","",IFERROR(VLOOKUP(C23,Terminy!$A$5:$F$22,4,FALSE),""))</f>
        <v/>
      </c>
      <c r="L23" s="16" t="n"/>
      <c r="M23" s="17">
        <f>IF(J23="","",IF(N(L23)&gt;0,J23+L23,IF(N(K23)&gt;0,J23+K23,"")))</f>
        <v/>
      </c>
      <c r="N23" s="16">
        <f>IF(M23="","",M23-TODAY())</f>
        <v/>
      </c>
      <c r="O23" s="18">
        <f>IF(AND(I23="",N23=""),"",IF(MIN(IF(I23="",99999,I23),IF(N23="",99999,N23))&lt;0,"PO TERMINIE",IF(MIN(IF(I23="",99999,I23),IF(N23="",99999,N23))&lt;=$C$3,"do "&amp;$C$3&amp;" dni","OK")))</f>
        <v/>
      </c>
      <c r="P23" s="19">
        <f>IF(C23="","",IFERROR(VLOOKUP(C23,Terminy!$A$5:$F$22,5,FALSE),""))</f>
        <v/>
      </c>
      <c r="Q23" s="21" t="n"/>
    </row>
    <row r="24">
      <c r="A24" s="12">
        <f>IF(B24="","",COUNTA($B$7:B24))</f>
        <v/>
      </c>
      <c r="B24" s="21" t="n"/>
      <c r="C24" s="21" t="n"/>
      <c r="D24" s="21" t="n"/>
      <c r="E24" s="21" t="n"/>
      <c r="F24" s="21" t="n"/>
      <c r="G24" s="14">
        <f>IF(C24="","",IFERROR(VLOOKUP(C24,Terminy!$A$5:$F$22,2,FALSE),""))</f>
        <v/>
      </c>
      <c r="H24" s="17" t="n"/>
      <c r="I24" s="16">
        <f>IF(H24="","",H24-TODAY())</f>
        <v/>
      </c>
      <c r="J24" s="17" t="n"/>
      <c r="K24" s="16">
        <f>IF(C24="","",IFERROR(VLOOKUP(C24,Terminy!$A$5:$F$22,4,FALSE),""))</f>
        <v/>
      </c>
      <c r="L24" s="16" t="n"/>
      <c r="M24" s="17">
        <f>IF(J24="","",IF(N(L24)&gt;0,J24+L24,IF(N(K24)&gt;0,J24+K24,"")))</f>
        <v/>
      </c>
      <c r="N24" s="16">
        <f>IF(M24="","",M24-TODAY())</f>
        <v/>
      </c>
      <c r="O24" s="18">
        <f>IF(AND(I24="",N24=""),"",IF(MIN(IF(I24="",99999,I24),IF(N24="",99999,N24))&lt;0,"PO TERMINIE",IF(MIN(IF(I24="",99999,I24),IF(N24="",99999,N24))&lt;=$C$3,"do "&amp;$C$3&amp;" dni","OK")))</f>
        <v/>
      </c>
      <c r="P24" s="19">
        <f>IF(C24="","",IFERROR(VLOOKUP(C24,Terminy!$A$5:$F$22,5,FALSE),""))</f>
        <v/>
      </c>
      <c r="Q24" s="21" t="n"/>
    </row>
    <row r="25">
      <c r="A25" s="12">
        <f>IF(B25="","",COUNTA($B$7:B25))</f>
        <v/>
      </c>
      <c r="B25" s="21" t="n"/>
      <c r="C25" s="21" t="n"/>
      <c r="D25" s="21" t="n"/>
      <c r="E25" s="21" t="n"/>
      <c r="F25" s="21" t="n"/>
      <c r="G25" s="14">
        <f>IF(C25="","",IFERROR(VLOOKUP(C25,Terminy!$A$5:$F$22,2,FALSE),""))</f>
        <v/>
      </c>
      <c r="H25" s="17" t="n"/>
      <c r="I25" s="16">
        <f>IF(H25="","",H25-TODAY())</f>
        <v/>
      </c>
      <c r="J25" s="17" t="n"/>
      <c r="K25" s="16">
        <f>IF(C25="","",IFERROR(VLOOKUP(C25,Terminy!$A$5:$F$22,4,FALSE),""))</f>
        <v/>
      </c>
      <c r="L25" s="16" t="n"/>
      <c r="M25" s="17">
        <f>IF(J25="","",IF(N(L25)&gt;0,J25+L25,IF(N(K25)&gt;0,J25+K25,"")))</f>
        <v/>
      </c>
      <c r="N25" s="16">
        <f>IF(M25="","",M25-TODAY())</f>
        <v/>
      </c>
      <c r="O25" s="18">
        <f>IF(AND(I25="",N25=""),"",IF(MIN(IF(I25="",99999,I25),IF(N25="",99999,N25))&lt;0,"PO TERMINIE",IF(MIN(IF(I25="",99999,I25),IF(N25="",99999,N25))&lt;=$C$3,"do "&amp;$C$3&amp;" dni","OK")))</f>
        <v/>
      </c>
      <c r="P25" s="19">
        <f>IF(C25="","",IFERROR(VLOOKUP(C25,Terminy!$A$5:$F$22,5,FALSE),""))</f>
        <v/>
      </c>
      <c r="Q25" s="21" t="n"/>
    </row>
    <row r="26">
      <c r="A26" s="12">
        <f>IF(B26="","",COUNTA($B$7:B26))</f>
        <v/>
      </c>
      <c r="B26" s="21" t="n"/>
      <c r="C26" s="21" t="n"/>
      <c r="D26" s="21" t="n"/>
      <c r="E26" s="21" t="n"/>
      <c r="F26" s="21" t="n"/>
      <c r="G26" s="14">
        <f>IF(C26="","",IFERROR(VLOOKUP(C26,Terminy!$A$5:$F$22,2,FALSE),""))</f>
        <v/>
      </c>
      <c r="H26" s="17" t="n"/>
      <c r="I26" s="16">
        <f>IF(H26="","",H26-TODAY())</f>
        <v/>
      </c>
      <c r="J26" s="17" t="n"/>
      <c r="K26" s="16">
        <f>IF(C26="","",IFERROR(VLOOKUP(C26,Terminy!$A$5:$F$22,4,FALSE),""))</f>
        <v/>
      </c>
      <c r="L26" s="16" t="n"/>
      <c r="M26" s="17">
        <f>IF(J26="","",IF(N(L26)&gt;0,J26+L26,IF(N(K26)&gt;0,J26+K26,"")))</f>
        <v/>
      </c>
      <c r="N26" s="16">
        <f>IF(M26="","",M26-TODAY())</f>
        <v/>
      </c>
      <c r="O26" s="18">
        <f>IF(AND(I26="",N26=""),"",IF(MIN(IF(I26="",99999,I26),IF(N26="",99999,N26))&lt;0,"PO TERMINIE",IF(MIN(IF(I26="",99999,I26),IF(N26="",99999,N26))&lt;=$C$3,"do "&amp;$C$3&amp;" dni","OK")))</f>
        <v/>
      </c>
      <c r="P26" s="19">
        <f>IF(C26="","",IFERROR(VLOOKUP(C26,Terminy!$A$5:$F$22,5,FALSE),""))</f>
        <v/>
      </c>
      <c r="Q26" s="21" t="n"/>
    </row>
    <row r="27">
      <c r="A27" s="12">
        <f>IF(B27="","",COUNTA($B$7:B27))</f>
        <v/>
      </c>
      <c r="B27" s="21" t="n"/>
      <c r="C27" s="21" t="n"/>
      <c r="D27" s="21" t="n"/>
      <c r="E27" s="21" t="n"/>
      <c r="F27" s="21" t="n"/>
      <c r="G27" s="14">
        <f>IF(C27="","",IFERROR(VLOOKUP(C27,Terminy!$A$5:$F$22,2,FALSE),""))</f>
        <v/>
      </c>
      <c r="H27" s="17" t="n"/>
      <c r="I27" s="16">
        <f>IF(H27="","",H27-TODAY())</f>
        <v/>
      </c>
      <c r="J27" s="17" t="n"/>
      <c r="K27" s="16">
        <f>IF(C27="","",IFERROR(VLOOKUP(C27,Terminy!$A$5:$F$22,4,FALSE),""))</f>
        <v/>
      </c>
      <c r="L27" s="16" t="n"/>
      <c r="M27" s="17">
        <f>IF(J27="","",IF(N(L27)&gt;0,J27+L27,IF(N(K27)&gt;0,J27+K27,"")))</f>
        <v/>
      </c>
      <c r="N27" s="16">
        <f>IF(M27="","",M27-TODAY())</f>
        <v/>
      </c>
      <c r="O27" s="18">
        <f>IF(AND(I27="",N27=""),"",IF(MIN(IF(I27="",99999,I27),IF(N27="",99999,N27))&lt;0,"PO TERMINIE",IF(MIN(IF(I27="",99999,I27),IF(N27="",99999,N27))&lt;=$C$3,"do "&amp;$C$3&amp;" dni","OK")))</f>
        <v/>
      </c>
      <c r="P27" s="19">
        <f>IF(C27="","",IFERROR(VLOOKUP(C27,Terminy!$A$5:$F$22,5,FALSE),""))</f>
        <v/>
      </c>
      <c r="Q27" s="21" t="n"/>
    </row>
    <row r="28">
      <c r="A28" s="12">
        <f>IF(B28="","",COUNTA($B$7:B28))</f>
        <v/>
      </c>
      <c r="B28" s="21" t="n"/>
      <c r="C28" s="21" t="n"/>
      <c r="D28" s="21" t="n"/>
      <c r="E28" s="21" t="n"/>
      <c r="F28" s="21" t="n"/>
      <c r="G28" s="14">
        <f>IF(C28="","",IFERROR(VLOOKUP(C28,Terminy!$A$5:$F$22,2,FALSE),""))</f>
        <v/>
      </c>
      <c r="H28" s="17" t="n"/>
      <c r="I28" s="16">
        <f>IF(H28="","",H28-TODAY())</f>
        <v/>
      </c>
      <c r="J28" s="17" t="n"/>
      <c r="K28" s="16">
        <f>IF(C28="","",IFERROR(VLOOKUP(C28,Terminy!$A$5:$F$22,4,FALSE),""))</f>
        <v/>
      </c>
      <c r="L28" s="16" t="n"/>
      <c r="M28" s="17">
        <f>IF(J28="","",IF(N(L28)&gt;0,J28+L28,IF(N(K28)&gt;0,J28+K28,"")))</f>
        <v/>
      </c>
      <c r="N28" s="16">
        <f>IF(M28="","",M28-TODAY())</f>
        <v/>
      </c>
      <c r="O28" s="18">
        <f>IF(AND(I28="",N28=""),"",IF(MIN(IF(I28="",99999,I28),IF(N28="",99999,N28))&lt;0,"PO TERMINIE",IF(MIN(IF(I28="",99999,I28),IF(N28="",99999,N28))&lt;=$C$3,"do "&amp;$C$3&amp;" dni","OK")))</f>
        <v/>
      </c>
      <c r="P28" s="19">
        <f>IF(C28="","",IFERROR(VLOOKUP(C28,Terminy!$A$5:$F$22,5,FALSE),""))</f>
        <v/>
      </c>
      <c r="Q28" s="21" t="n"/>
    </row>
    <row r="29">
      <c r="A29" s="12">
        <f>IF(B29="","",COUNTA($B$7:B29))</f>
        <v/>
      </c>
      <c r="B29" s="21" t="n"/>
      <c r="C29" s="21" t="n"/>
      <c r="D29" s="21" t="n"/>
      <c r="E29" s="21" t="n"/>
      <c r="F29" s="21" t="n"/>
      <c r="G29" s="14">
        <f>IF(C29="","",IFERROR(VLOOKUP(C29,Terminy!$A$5:$F$22,2,FALSE),""))</f>
        <v/>
      </c>
      <c r="H29" s="17" t="n"/>
      <c r="I29" s="16">
        <f>IF(H29="","",H29-TODAY())</f>
        <v/>
      </c>
      <c r="J29" s="17" t="n"/>
      <c r="K29" s="16">
        <f>IF(C29="","",IFERROR(VLOOKUP(C29,Terminy!$A$5:$F$22,4,FALSE),""))</f>
        <v/>
      </c>
      <c r="L29" s="16" t="n"/>
      <c r="M29" s="17">
        <f>IF(J29="","",IF(N(L29)&gt;0,J29+L29,IF(N(K29)&gt;0,J29+K29,"")))</f>
        <v/>
      </c>
      <c r="N29" s="16">
        <f>IF(M29="","",M29-TODAY())</f>
        <v/>
      </c>
      <c r="O29" s="18">
        <f>IF(AND(I29="",N29=""),"",IF(MIN(IF(I29="",99999,I29),IF(N29="",99999,N29))&lt;0,"PO TERMINIE",IF(MIN(IF(I29="",99999,I29),IF(N29="",99999,N29))&lt;=$C$3,"do "&amp;$C$3&amp;" dni","OK")))</f>
        <v/>
      </c>
      <c r="P29" s="19">
        <f>IF(C29="","",IFERROR(VLOOKUP(C29,Terminy!$A$5:$F$22,5,FALSE),""))</f>
        <v/>
      </c>
      <c r="Q29" s="21" t="n"/>
    </row>
    <row r="30">
      <c r="A30" s="12">
        <f>IF(B30="","",COUNTA($B$7:B30))</f>
        <v/>
      </c>
      <c r="B30" s="21" t="n"/>
      <c r="C30" s="21" t="n"/>
      <c r="D30" s="21" t="n"/>
      <c r="E30" s="21" t="n"/>
      <c r="F30" s="21" t="n"/>
      <c r="G30" s="14">
        <f>IF(C30="","",IFERROR(VLOOKUP(C30,Terminy!$A$5:$F$22,2,FALSE),""))</f>
        <v/>
      </c>
      <c r="H30" s="17" t="n"/>
      <c r="I30" s="16">
        <f>IF(H30="","",H30-TODAY())</f>
        <v/>
      </c>
      <c r="J30" s="17" t="n"/>
      <c r="K30" s="16">
        <f>IF(C30="","",IFERROR(VLOOKUP(C30,Terminy!$A$5:$F$22,4,FALSE),""))</f>
        <v/>
      </c>
      <c r="L30" s="16" t="n"/>
      <c r="M30" s="17">
        <f>IF(J30="","",IF(N(L30)&gt;0,J30+L30,IF(N(K30)&gt;0,J30+K30,"")))</f>
        <v/>
      </c>
      <c r="N30" s="16">
        <f>IF(M30="","",M30-TODAY())</f>
        <v/>
      </c>
      <c r="O30" s="18">
        <f>IF(AND(I30="",N30=""),"",IF(MIN(IF(I30="",99999,I30),IF(N30="",99999,N30))&lt;0,"PO TERMINIE",IF(MIN(IF(I30="",99999,I30),IF(N30="",99999,N30))&lt;=$C$3,"do "&amp;$C$3&amp;" dni","OK")))</f>
        <v/>
      </c>
      <c r="P30" s="19">
        <f>IF(C30="","",IFERROR(VLOOKUP(C30,Terminy!$A$5:$F$22,5,FALSE),""))</f>
        <v/>
      </c>
      <c r="Q30" s="21" t="n"/>
    </row>
    <row r="31">
      <c r="A31" s="12">
        <f>IF(B31="","",COUNTA($B$7:B31))</f>
        <v/>
      </c>
      <c r="B31" s="21" t="n"/>
      <c r="C31" s="21" t="n"/>
      <c r="D31" s="21" t="n"/>
      <c r="E31" s="21" t="n"/>
      <c r="F31" s="21" t="n"/>
      <c r="G31" s="14">
        <f>IF(C31="","",IFERROR(VLOOKUP(C31,Terminy!$A$5:$F$22,2,FALSE),""))</f>
        <v/>
      </c>
      <c r="H31" s="17" t="n"/>
      <c r="I31" s="16">
        <f>IF(H31="","",H31-TODAY())</f>
        <v/>
      </c>
      <c r="J31" s="17" t="n"/>
      <c r="K31" s="16">
        <f>IF(C31="","",IFERROR(VLOOKUP(C31,Terminy!$A$5:$F$22,4,FALSE),""))</f>
        <v/>
      </c>
      <c r="L31" s="16" t="n"/>
      <c r="M31" s="17">
        <f>IF(J31="","",IF(N(L31)&gt;0,J31+L31,IF(N(K31)&gt;0,J31+K31,"")))</f>
        <v/>
      </c>
      <c r="N31" s="16">
        <f>IF(M31="","",M31-TODAY())</f>
        <v/>
      </c>
      <c r="O31" s="18">
        <f>IF(AND(I31="",N31=""),"",IF(MIN(IF(I31="",99999,I31),IF(N31="",99999,N31))&lt;0,"PO TERMINIE",IF(MIN(IF(I31="",99999,I31),IF(N31="",99999,N31))&lt;=$C$3,"do "&amp;$C$3&amp;" dni","OK")))</f>
        <v/>
      </c>
      <c r="P31" s="19">
        <f>IF(C31="","",IFERROR(VLOOKUP(C31,Terminy!$A$5:$F$22,5,FALSE),""))</f>
        <v/>
      </c>
      <c r="Q31" s="21" t="n"/>
    </row>
    <row r="32">
      <c r="A32" s="12">
        <f>IF(B32="","",COUNTA($B$7:B32))</f>
        <v/>
      </c>
      <c r="B32" s="21" t="n"/>
      <c r="C32" s="21" t="n"/>
      <c r="D32" s="21" t="n"/>
      <c r="E32" s="21" t="n"/>
      <c r="F32" s="21" t="n"/>
      <c r="G32" s="14">
        <f>IF(C32="","",IFERROR(VLOOKUP(C32,Terminy!$A$5:$F$22,2,FALSE),""))</f>
        <v/>
      </c>
      <c r="H32" s="17" t="n"/>
      <c r="I32" s="16">
        <f>IF(H32="","",H32-TODAY())</f>
        <v/>
      </c>
      <c r="J32" s="17" t="n"/>
      <c r="K32" s="16">
        <f>IF(C32="","",IFERROR(VLOOKUP(C32,Terminy!$A$5:$F$22,4,FALSE),""))</f>
        <v/>
      </c>
      <c r="L32" s="16" t="n"/>
      <c r="M32" s="17">
        <f>IF(J32="","",IF(N(L32)&gt;0,J32+L32,IF(N(K32)&gt;0,J32+K32,"")))</f>
        <v/>
      </c>
      <c r="N32" s="16">
        <f>IF(M32="","",M32-TODAY())</f>
        <v/>
      </c>
      <c r="O32" s="18">
        <f>IF(AND(I32="",N32=""),"",IF(MIN(IF(I32="",99999,I32),IF(N32="",99999,N32))&lt;0,"PO TERMINIE",IF(MIN(IF(I32="",99999,I32),IF(N32="",99999,N32))&lt;=$C$3,"do "&amp;$C$3&amp;" dni","OK")))</f>
        <v/>
      </c>
      <c r="P32" s="19">
        <f>IF(C32="","",IFERROR(VLOOKUP(C32,Terminy!$A$5:$F$22,5,FALSE),""))</f>
        <v/>
      </c>
      <c r="Q32" s="21" t="n"/>
    </row>
    <row r="33">
      <c r="A33" s="12">
        <f>IF(B33="","",COUNTA($B$7:B33))</f>
        <v/>
      </c>
      <c r="B33" s="21" t="n"/>
      <c r="C33" s="21" t="n"/>
      <c r="D33" s="21" t="n"/>
      <c r="E33" s="21" t="n"/>
      <c r="F33" s="21" t="n"/>
      <c r="G33" s="14">
        <f>IF(C33="","",IFERROR(VLOOKUP(C33,Terminy!$A$5:$F$22,2,FALSE),""))</f>
        <v/>
      </c>
      <c r="H33" s="17" t="n"/>
      <c r="I33" s="16">
        <f>IF(H33="","",H33-TODAY())</f>
        <v/>
      </c>
      <c r="J33" s="17" t="n"/>
      <c r="K33" s="16">
        <f>IF(C33="","",IFERROR(VLOOKUP(C33,Terminy!$A$5:$F$22,4,FALSE),""))</f>
        <v/>
      </c>
      <c r="L33" s="16" t="n"/>
      <c r="M33" s="17">
        <f>IF(J33="","",IF(N(L33)&gt;0,J33+L33,IF(N(K33)&gt;0,J33+K33,"")))</f>
        <v/>
      </c>
      <c r="N33" s="16">
        <f>IF(M33="","",M33-TODAY())</f>
        <v/>
      </c>
      <c r="O33" s="18">
        <f>IF(AND(I33="",N33=""),"",IF(MIN(IF(I33="",99999,I33),IF(N33="",99999,N33))&lt;0,"PO TERMINIE",IF(MIN(IF(I33="",99999,I33),IF(N33="",99999,N33))&lt;=$C$3,"do "&amp;$C$3&amp;" dni","OK")))</f>
        <v/>
      </c>
      <c r="P33" s="19">
        <f>IF(C33="","",IFERROR(VLOOKUP(C33,Terminy!$A$5:$F$22,5,FALSE),""))</f>
        <v/>
      </c>
      <c r="Q33" s="21" t="n"/>
    </row>
    <row r="34">
      <c r="A34" s="12">
        <f>IF(B34="","",COUNTA($B$7:B34))</f>
        <v/>
      </c>
      <c r="B34" s="21" t="n"/>
      <c r="C34" s="21" t="n"/>
      <c r="D34" s="21" t="n"/>
      <c r="E34" s="21" t="n"/>
      <c r="F34" s="21" t="n"/>
      <c r="G34" s="14">
        <f>IF(C34="","",IFERROR(VLOOKUP(C34,Terminy!$A$5:$F$22,2,FALSE),""))</f>
        <v/>
      </c>
      <c r="H34" s="17" t="n"/>
      <c r="I34" s="16">
        <f>IF(H34="","",H34-TODAY())</f>
        <v/>
      </c>
      <c r="J34" s="17" t="n"/>
      <c r="K34" s="16">
        <f>IF(C34="","",IFERROR(VLOOKUP(C34,Terminy!$A$5:$F$22,4,FALSE),""))</f>
        <v/>
      </c>
      <c r="L34" s="16" t="n"/>
      <c r="M34" s="17">
        <f>IF(J34="","",IF(N(L34)&gt;0,J34+L34,IF(N(K34)&gt;0,J34+K34,"")))</f>
        <v/>
      </c>
      <c r="N34" s="16">
        <f>IF(M34="","",M34-TODAY())</f>
        <v/>
      </c>
      <c r="O34" s="18">
        <f>IF(AND(I34="",N34=""),"",IF(MIN(IF(I34="",99999,I34),IF(N34="",99999,N34))&lt;0,"PO TERMINIE",IF(MIN(IF(I34="",99999,I34),IF(N34="",99999,N34))&lt;=$C$3,"do "&amp;$C$3&amp;" dni","OK")))</f>
        <v/>
      </c>
      <c r="P34" s="19">
        <f>IF(C34="","",IFERROR(VLOOKUP(C34,Terminy!$A$5:$F$22,5,FALSE),""))</f>
        <v/>
      </c>
      <c r="Q34" s="21" t="n"/>
    </row>
    <row r="35">
      <c r="A35" s="12">
        <f>IF(B35="","",COUNTA($B$7:B35))</f>
        <v/>
      </c>
      <c r="B35" s="21" t="n"/>
      <c r="C35" s="21" t="n"/>
      <c r="D35" s="21" t="n"/>
      <c r="E35" s="21" t="n"/>
      <c r="F35" s="21" t="n"/>
      <c r="G35" s="14">
        <f>IF(C35="","",IFERROR(VLOOKUP(C35,Terminy!$A$5:$F$22,2,FALSE),""))</f>
        <v/>
      </c>
      <c r="H35" s="17" t="n"/>
      <c r="I35" s="16">
        <f>IF(H35="","",H35-TODAY())</f>
        <v/>
      </c>
      <c r="J35" s="17" t="n"/>
      <c r="K35" s="16">
        <f>IF(C35="","",IFERROR(VLOOKUP(C35,Terminy!$A$5:$F$22,4,FALSE),""))</f>
        <v/>
      </c>
      <c r="L35" s="16" t="n"/>
      <c r="M35" s="17">
        <f>IF(J35="","",IF(N(L35)&gt;0,J35+L35,IF(N(K35)&gt;0,J35+K35,"")))</f>
        <v/>
      </c>
      <c r="N35" s="16">
        <f>IF(M35="","",M35-TODAY())</f>
        <v/>
      </c>
      <c r="O35" s="18">
        <f>IF(AND(I35="",N35=""),"",IF(MIN(IF(I35="",99999,I35),IF(N35="",99999,N35))&lt;0,"PO TERMINIE",IF(MIN(IF(I35="",99999,I35),IF(N35="",99999,N35))&lt;=$C$3,"do "&amp;$C$3&amp;" dni","OK")))</f>
        <v/>
      </c>
      <c r="P35" s="19">
        <f>IF(C35="","",IFERROR(VLOOKUP(C35,Terminy!$A$5:$F$22,5,FALSE),""))</f>
        <v/>
      </c>
      <c r="Q35" s="21" t="n"/>
    </row>
    <row r="36">
      <c r="A36" s="12">
        <f>IF(B36="","",COUNTA($B$7:B36))</f>
        <v/>
      </c>
      <c r="B36" s="21" t="n"/>
      <c r="C36" s="21" t="n"/>
      <c r="D36" s="21" t="n"/>
      <c r="E36" s="21" t="n"/>
      <c r="F36" s="21" t="n"/>
      <c r="G36" s="14">
        <f>IF(C36="","",IFERROR(VLOOKUP(C36,Terminy!$A$5:$F$22,2,FALSE),""))</f>
        <v/>
      </c>
      <c r="H36" s="17" t="n"/>
      <c r="I36" s="16">
        <f>IF(H36="","",H36-TODAY())</f>
        <v/>
      </c>
      <c r="J36" s="17" t="n"/>
      <c r="K36" s="16">
        <f>IF(C36="","",IFERROR(VLOOKUP(C36,Terminy!$A$5:$F$22,4,FALSE),""))</f>
        <v/>
      </c>
      <c r="L36" s="16" t="n"/>
      <c r="M36" s="17">
        <f>IF(J36="","",IF(N(L36)&gt;0,J36+L36,IF(N(K36)&gt;0,J36+K36,"")))</f>
        <v/>
      </c>
      <c r="N36" s="16">
        <f>IF(M36="","",M36-TODAY())</f>
        <v/>
      </c>
      <c r="O36" s="18">
        <f>IF(AND(I36="",N36=""),"",IF(MIN(IF(I36="",99999,I36),IF(N36="",99999,N36))&lt;0,"PO TERMINIE",IF(MIN(IF(I36="",99999,I36),IF(N36="",99999,N36))&lt;=$C$3,"do "&amp;$C$3&amp;" dni","OK")))</f>
        <v/>
      </c>
      <c r="P36" s="19">
        <f>IF(C36="","",IFERROR(VLOOKUP(C36,Terminy!$A$5:$F$22,5,FALSE),""))</f>
        <v/>
      </c>
      <c r="Q36" s="21" t="n"/>
    </row>
    <row r="37">
      <c r="A37" s="12">
        <f>IF(B37="","",COUNTA($B$7:B37))</f>
        <v/>
      </c>
      <c r="B37" s="21" t="n"/>
      <c r="C37" s="21" t="n"/>
      <c r="D37" s="21" t="n"/>
      <c r="E37" s="21" t="n"/>
      <c r="F37" s="21" t="n"/>
      <c r="G37" s="14">
        <f>IF(C37="","",IFERROR(VLOOKUP(C37,Terminy!$A$5:$F$22,2,FALSE),""))</f>
        <v/>
      </c>
      <c r="H37" s="17" t="n"/>
      <c r="I37" s="16">
        <f>IF(H37="","",H37-TODAY())</f>
        <v/>
      </c>
      <c r="J37" s="17" t="n"/>
      <c r="K37" s="16">
        <f>IF(C37="","",IFERROR(VLOOKUP(C37,Terminy!$A$5:$F$22,4,FALSE),""))</f>
        <v/>
      </c>
      <c r="L37" s="16" t="n"/>
      <c r="M37" s="17">
        <f>IF(J37="","",IF(N(L37)&gt;0,J37+L37,IF(N(K37)&gt;0,J37+K37,"")))</f>
        <v/>
      </c>
      <c r="N37" s="16">
        <f>IF(M37="","",M37-TODAY())</f>
        <v/>
      </c>
      <c r="O37" s="18">
        <f>IF(AND(I37="",N37=""),"",IF(MIN(IF(I37="",99999,I37),IF(N37="",99999,N37))&lt;0,"PO TERMINIE",IF(MIN(IF(I37="",99999,I37),IF(N37="",99999,N37))&lt;=$C$3,"do "&amp;$C$3&amp;" dni","OK")))</f>
        <v/>
      </c>
      <c r="P37" s="19">
        <f>IF(C37="","",IFERROR(VLOOKUP(C37,Terminy!$A$5:$F$22,5,FALSE),""))</f>
        <v/>
      </c>
      <c r="Q37" s="21" t="n"/>
    </row>
    <row r="38">
      <c r="A38" s="12">
        <f>IF(B38="","",COUNTA($B$7:B38))</f>
        <v/>
      </c>
      <c r="B38" s="21" t="n"/>
      <c r="C38" s="21" t="n"/>
      <c r="D38" s="21" t="n"/>
      <c r="E38" s="21" t="n"/>
      <c r="F38" s="21" t="n"/>
      <c r="G38" s="14">
        <f>IF(C38="","",IFERROR(VLOOKUP(C38,Terminy!$A$5:$F$22,2,FALSE),""))</f>
        <v/>
      </c>
      <c r="H38" s="17" t="n"/>
      <c r="I38" s="16">
        <f>IF(H38="","",H38-TODAY())</f>
        <v/>
      </c>
      <c r="J38" s="17" t="n"/>
      <c r="K38" s="16">
        <f>IF(C38="","",IFERROR(VLOOKUP(C38,Terminy!$A$5:$F$22,4,FALSE),""))</f>
        <v/>
      </c>
      <c r="L38" s="16" t="n"/>
      <c r="M38" s="17">
        <f>IF(J38="","",IF(N(L38)&gt;0,J38+L38,IF(N(K38)&gt;0,J38+K38,"")))</f>
        <v/>
      </c>
      <c r="N38" s="16">
        <f>IF(M38="","",M38-TODAY())</f>
        <v/>
      </c>
      <c r="O38" s="18">
        <f>IF(AND(I38="",N38=""),"",IF(MIN(IF(I38="",99999,I38),IF(N38="",99999,N38))&lt;0,"PO TERMINIE",IF(MIN(IF(I38="",99999,I38),IF(N38="",99999,N38))&lt;=$C$3,"do "&amp;$C$3&amp;" dni","OK")))</f>
        <v/>
      </c>
      <c r="P38" s="19">
        <f>IF(C38="","",IFERROR(VLOOKUP(C38,Terminy!$A$5:$F$22,5,FALSE),""))</f>
        <v/>
      </c>
      <c r="Q38" s="21" t="n"/>
    </row>
    <row r="39">
      <c r="A39" s="12">
        <f>IF(B39="","",COUNTA($B$7:B39))</f>
        <v/>
      </c>
      <c r="B39" s="21" t="n"/>
      <c r="C39" s="21" t="n"/>
      <c r="D39" s="21" t="n"/>
      <c r="E39" s="21" t="n"/>
      <c r="F39" s="21" t="n"/>
      <c r="G39" s="14">
        <f>IF(C39="","",IFERROR(VLOOKUP(C39,Terminy!$A$5:$F$22,2,FALSE),""))</f>
        <v/>
      </c>
      <c r="H39" s="17" t="n"/>
      <c r="I39" s="16">
        <f>IF(H39="","",H39-TODAY())</f>
        <v/>
      </c>
      <c r="J39" s="17" t="n"/>
      <c r="K39" s="16">
        <f>IF(C39="","",IFERROR(VLOOKUP(C39,Terminy!$A$5:$F$22,4,FALSE),""))</f>
        <v/>
      </c>
      <c r="L39" s="16" t="n"/>
      <c r="M39" s="17">
        <f>IF(J39="","",IF(N(L39)&gt;0,J39+L39,IF(N(K39)&gt;0,J39+K39,"")))</f>
        <v/>
      </c>
      <c r="N39" s="16">
        <f>IF(M39="","",M39-TODAY())</f>
        <v/>
      </c>
      <c r="O39" s="18">
        <f>IF(AND(I39="",N39=""),"",IF(MIN(IF(I39="",99999,I39),IF(N39="",99999,N39))&lt;0,"PO TERMINIE",IF(MIN(IF(I39="",99999,I39),IF(N39="",99999,N39))&lt;=$C$3,"do "&amp;$C$3&amp;" dni","OK")))</f>
        <v/>
      </c>
      <c r="P39" s="19">
        <f>IF(C39="","",IFERROR(VLOOKUP(C39,Terminy!$A$5:$F$22,5,FALSE),""))</f>
        <v/>
      </c>
      <c r="Q39" s="21" t="n"/>
    </row>
    <row r="40">
      <c r="A40" s="12">
        <f>IF(B40="","",COUNTA($B$7:B40))</f>
        <v/>
      </c>
      <c r="B40" s="21" t="n"/>
      <c r="C40" s="21" t="n"/>
      <c r="D40" s="21" t="n"/>
      <c r="E40" s="21" t="n"/>
      <c r="F40" s="21" t="n"/>
      <c r="G40" s="14">
        <f>IF(C40="","",IFERROR(VLOOKUP(C40,Terminy!$A$5:$F$22,2,FALSE),""))</f>
        <v/>
      </c>
      <c r="H40" s="17" t="n"/>
      <c r="I40" s="16">
        <f>IF(H40="","",H40-TODAY())</f>
        <v/>
      </c>
      <c r="J40" s="17" t="n"/>
      <c r="K40" s="16">
        <f>IF(C40="","",IFERROR(VLOOKUP(C40,Terminy!$A$5:$F$22,4,FALSE),""))</f>
        <v/>
      </c>
      <c r="L40" s="16" t="n"/>
      <c r="M40" s="17">
        <f>IF(J40="","",IF(N(L40)&gt;0,J40+L40,IF(N(K40)&gt;0,J40+K40,"")))</f>
        <v/>
      </c>
      <c r="N40" s="16">
        <f>IF(M40="","",M40-TODAY())</f>
        <v/>
      </c>
      <c r="O40" s="18">
        <f>IF(AND(I40="",N40=""),"",IF(MIN(IF(I40="",99999,I40),IF(N40="",99999,N40))&lt;0,"PO TERMINIE",IF(MIN(IF(I40="",99999,I40),IF(N40="",99999,N40))&lt;=$C$3,"do "&amp;$C$3&amp;" dni","OK")))</f>
        <v/>
      </c>
      <c r="P40" s="19">
        <f>IF(C40="","",IFERROR(VLOOKUP(C40,Terminy!$A$5:$F$22,5,FALSE),""))</f>
        <v/>
      </c>
      <c r="Q40" s="21" t="n"/>
    </row>
    <row r="41">
      <c r="A41" s="12">
        <f>IF(B41="","",COUNTA($B$7:B41))</f>
        <v/>
      </c>
      <c r="B41" s="21" t="n"/>
      <c r="C41" s="21" t="n"/>
      <c r="D41" s="21" t="n"/>
      <c r="E41" s="21" t="n"/>
      <c r="F41" s="21" t="n"/>
      <c r="G41" s="14">
        <f>IF(C41="","",IFERROR(VLOOKUP(C41,Terminy!$A$5:$F$22,2,FALSE),""))</f>
        <v/>
      </c>
      <c r="H41" s="17" t="n"/>
      <c r="I41" s="16">
        <f>IF(H41="","",H41-TODAY())</f>
        <v/>
      </c>
      <c r="J41" s="17" t="n"/>
      <c r="K41" s="16">
        <f>IF(C41="","",IFERROR(VLOOKUP(C41,Terminy!$A$5:$F$22,4,FALSE),""))</f>
        <v/>
      </c>
      <c r="L41" s="16" t="n"/>
      <c r="M41" s="17">
        <f>IF(J41="","",IF(N(L41)&gt;0,J41+L41,IF(N(K41)&gt;0,J41+K41,"")))</f>
        <v/>
      </c>
      <c r="N41" s="16">
        <f>IF(M41="","",M41-TODAY())</f>
        <v/>
      </c>
      <c r="O41" s="18">
        <f>IF(AND(I41="",N41=""),"",IF(MIN(IF(I41="",99999,I41),IF(N41="",99999,N41))&lt;0,"PO TERMINIE",IF(MIN(IF(I41="",99999,I41),IF(N41="",99999,N41))&lt;=$C$3,"do "&amp;$C$3&amp;" dni","OK")))</f>
        <v/>
      </c>
      <c r="P41" s="19">
        <f>IF(C41="","",IFERROR(VLOOKUP(C41,Terminy!$A$5:$F$22,5,FALSE),""))</f>
        <v/>
      </c>
      <c r="Q41" s="21" t="n"/>
    </row>
    <row r="42">
      <c r="A42" s="12">
        <f>IF(B42="","",COUNTA($B$7:B42))</f>
        <v/>
      </c>
      <c r="B42" s="21" t="n"/>
      <c r="C42" s="21" t="n"/>
      <c r="D42" s="21" t="n"/>
      <c r="E42" s="21" t="n"/>
      <c r="F42" s="21" t="n"/>
      <c r="G42" s="14">
        <f>IF(C42="","",IFERROR(VLOOKUP(C42,Terminy!$A$5:$F$22,2,FALSE),""))</f>
        <v/>
      </c>
      <c r="H42" s="17" t="n"/>
      <c r="I42" s="16">
        <f>IF(H42="","",H42-TODAY())</f>
        <v/>
      </c>
      <c r="J42" s="17" t="n"/>
      <c r="K42" s="16">
        <f>IF(C42="","",IFERROR(VLOOKUP(C42,Terminy!$A$5:$F$22,4,FALSE),""))</f>
        <v/>
      </c>
      <c r="L42" s="16" t="n"/>
      <c r="M42" s="17">
        <f>IF(J42="","",IF(N(L42)&gt;0,J42+L42,IF(N(K42)&gt;0,J42+K42,"")))</f>
        <v/>
      </c>
      <c r="N42" s="16">
        <f>IF(M42="","",M42-TODAY())</f>
        <v/>
      </c>
      <c r="O42" s="18">
        <f>IF(AND(I42="",N42=""),"",IF(MIN(IF(I42="",99999,I42),IF(N42="",99999,N42))&lt;0,"PO TERMINIE",IF(MIN(IF(I42="",99999,I42),IF(N42="",99999,N42))&lt;=$C$3,"do "&amp;$C$3&amp;" dni","OK")))</f>
        <v/>
      </c>
      <c r="P42" s="19">
        <f>IF(C42="","",IFERROR(VLOOKUP(C42,Terminy!$A$5:$F$22,5,FALSE),""))</f>
        <v/>
      </c>
      <c r="Q42" s="21" t="n"/>
    </row>
    <row r="43">
      <c r="A43" s="12">
        <f>IF(B43="","",COUNTA($B$7:B43))</f>
        <v/>
      </c>
      <c r="B43" s="21" t="n"/>
      <c r="C43" s="21" t="n"/>
      <c r="D43" s="21" t="n"/>
      <c r="E43" s="21" t="n"/>
      <c r="F43" s="21" t="n"/>
      <c r="G43" s="14">
        <f>IF(C43="","",IFERROR(VLOOKUP(C43,Terminy!$A$5:$F$22,2,FALSE),""))</f>
        <v/>
      </c>
      <c r="H43" s="17" t="n"/>
      <c r="I43" s="16">
        <f>IF(H43="","",H43-TODAY())</f>
        <v/>
      </c>
      <c r="J43" s="17" t="n"/>
      <c r="K43" s="16">
        <f>IF(C43="","",IFERROR(VLOOKUP(C43,Terminy!$A$5:$F$22,4,FALSE),""))</f>
        <v/>
      </c>
      <c r="L43" s="16" t="n"/>
      <c r="M43" s="17">
        <f>IF(J43="","",IF(N(L43)&gt;0,J43+L43,IF(N(K43)&gt;0,J43+K43,"")))</f>
        <v/>
      </c>
      <c r="N43" s="16">
        <f>IF(M43="","",M43-TODAY())</f>
        <v/>
      </c>
      <c r="O43" s="18">
        <f>IF(AND(I43="",N43=""),"",IF(MIN(IF(I43="",99999,I43),IF(N43="",99999,N43))&lt;0,"PO TERMINIE",IF(MIN(IF(I43="",99999,I43),IF(N43="",99999,N43))&lt;=$C$3,"do "&amp;$C$3&amp;" dni","OK")))</f>
        <v/>
      </c>
      <c r="P43" s="19">
        <f>IF(C43="","",IFERROR(VLOOKUP(C43,Terminy!$A$5:$F$22,5,FALSE),""))</f>
        <v/>
      </c>
      <c r="Q43" s="21" t="n"/>
    </row>
    <row r="44">
      <c r="A44" s="12">
        <f>IF(B44="","",COUNTA($B$7:B44))</f>
        <v/>
      </c>
      <c r="B44" s="21" t="n"/>
      <c r="C44" s="21" t="n"/>
      <c r="D44" s="21" t="n"/>
      <c r="E44" s="21" t="n"/>
      <c r="F44" s="21" t="n"/>
      <c r="G44" s="14">
        <f>IF(C44="","",IFERROR(VLOOKUP(C44,Terminy!$A$5:$F$22,2,FALSE),""))</f>
        <v/>
      </c>
      <c r="H44" s="17" t="n"/>
      <c r="I44" s="16">
        <f>IF(H44="","",H44-TODAY())</f>
        <v/>
      </c>
      <c r="J44" s="17" t="n"/>
      <c r="K44" s="16">
        <f>IF(C44="","",IFERROR(VLOOKUP(C44,Terminy!$A$5:$F$22,4,FALSE),""))</f>
        <v/>
      </c>
      <c r="L44" s="16" t="n"/>
      <c r="M44" s="17">
        <f>IF(J44="","",IF(N(L44)&gt;0,J44+L44,IF(N(K44)&gt;0,J44+K44,"")))</f>
        <v/>
      </c>
      <c r="N44" s="16">
        <f>IF(M44="","",M44-TODAY())</f>
        <v/>
      </c>
      <c r="O44" s="18">
        <f>IF(AND(I44="",N44=""),"",IF(MIN(IF(I44="",99999,I44),IF(N44="",99999,N44))&lt;0,"PO TERMINIE",IF(MIN(IF(I44="",99999,I44),IF(N44="",99999,N44))&lt;=$C$3,"do "&amp;$C$3&amp;" dni","OK")))</f>
        <v/>
      </c>
      <c r="P44" s="19">
        <f>IF(C44="","",IFERROR(VLOOKUP(C44,Terminy!$A$5:$F$22,5,FALSE),""))</f>
        <v/>
      </c>
      <c r="Q44" s="21" t="n"/>
    </row>
    <row r="45">
      <c r="A45" s="12">
        <f>IF(B45="","",COUNTA($B$7:B45))</f>
        <v/>
      </c>
      <c r="B45" s="21" t="n"/>
      <c r="C45" s="21" t="n"/>
      <c r="D45" s="21" t="n"/>
      <c r="E45" s="21" t="n"/>
      <c r="F45" s="21" t="n"/>
      <c r="G45" s="14">
        <f>IF(C45="","",IFERROR(VLOOKUP(C45,Terminy!$A$5:$F$22,2,FALSE),""))</f>
        <v/>
      </c>
      <c r="H45" s="17" t="n"/>
      <c r="I45" s="16">
        <f>IF(H45="","",H45-TODAY())</f>
        <v/>
      </c>
      <c r="J45" s="17" t="n"/>
      <c r="K45" s="16">
        <f>IF(C45="","",IFERROR(VLOOKUP(C45,Terminy!$A$5:$F$22,4,FALSE),""))</f>
        <v/>
      </c>
      <c r="L45" s="16" t="n"/>
      <c r="M45" s="17">
        <f>IF(J45="","",IF(N(L45)&gt;0,J45+L45,IF(N(K45)&gt;0,J45+K45,"")))</f>
        <v/>
      </c>
      <c r="N45" s="16">
        <f>IF(M45="","",M45-TODAY())</f>
        <v/>
      </c>
      <c r="O45" s="18">
        <f>IF(AND(I45="",N45=""),"",IF(MIN(IF(I45="",99999,I45),IF(N45="",99999,N45))&lt;0,"PO TERMINIE",IF(MIN(IF(I45="",99999,I45),IF(N45="",99999,N45))&lt;=$C$3,"do "&amp;$C$3&amp;" dni","OK")))</f>
        <v/>
      </c>
      <c r="P45" s="19">
        <f>IF(C45="","",IFERROR(VLOOKUP(C45,Terminy!$A$5:$F$22,5,FALSE),""))</f>
        <v/>
      </c>
      <c r="Q45" s="21" t="n"/>
    </row>
    <row r="46">
      <c r="A46" s="12">
        <f>IF(B46="","",COUNTA($B$7:B46))</f>
        <v/>
      </c>
      <c r="B46" s="21" t="n"/>
      <c r="C46" s="21" t="n"/>
      <c r="D46" s="21" t="n"/>
      <c r="E46" s="21" t="n"/>
      <c r="F46" s="21" t="n"/>
      <c r="G46" s="14">
        <f>IF(C46="","",IFERROR(VLOOKUP(C46,Terminy!$A$5:$F$22,2,FALSE),""))</f>
        <v/>
      </c>
      <c r="H46" s="17" t="n"/>
      <c r="I46" s="16">
        <f>IF(H46="","",H46-TODAY())</f>
        <v/>
      </c>
      <c r="J46" s="17" t="n"/>
      <c r="K46" s="16">
        <f>IF(C46="","",IFERROR(VLOOKUP(C46,Terminy!$A$5:$F$22,4,FALSE),""))</f>
        <v/>
      </c>
      <c r="L46" s="16" t="n"/>
      <c r="M46" s="17">
        <f>IF(J46="","",IF(N(L46)&gt;0,J46+L46,IF(N(K46)&gt;0,J46+K46,"")))</f>
        <v/>
      </c>
      <c r="N46" s="16">
        <f>IF(M46="","",M46-TODAY())</f>
        <v/>
      </c>
      <c r="O46" s="18">
        <f>IF(AND(I46="",N46=""),"",IF(MIN(IF(I46="",99999,I46),IF(N46="",99999,N46))&lt;0,"PO TERMINIE",IF(MIN(IF(I46="",99999,I46),IF(N46="",99999,N46))&lt;=$C$3,"do "&amp;$C$3&amp;" dni","OK")))</f>
        <v/>
      </c>
      <c r="P46" s="19">
        <f>IF(C46="","",IFERROR(VLOOKUP(C46,Terminy!$A$5:$F$22,5,FALSE),""))</f>
        <v/>
      </c>
      <c r="Q46" s="21" t="n"/>
    </row>
    <row r="47">
      <c r="A47" s="12">
        <f>IF(B47="","",COUNTA($B$7:B47))</f>
        <v/>
      </c>
      <c r="B47" s="21" t="n"/>
      <c r="C47" s="21" t="n"/>
      <c r="D47" s="21" t="n"/>
      <c r="E47" s="21" t="n"/>
      <c r="F47" s="21" t="n"/>
      <c r="G47" s="14">
        <f>IF(C47="","",IFERROR(VLOOKUP(C47,Terminy!$A$5:$F$22,2,FALSE),""))</f>
        <v/>
      </c>
      <c r="H47" s="17" t="n"/>
      <c r="I47" s="16">
        <f>IF(H47="","",H47-TODAY())</f>
        <v/>
      </c>
      <c r="J47" s="17" t="n"/>
      <c r="K47" s="16">
        <f>IF(C47="","",IFERROR(VLOOKUP(C47,Terminy!$A$5:$F$22,4,FALSE),""))</f>
        <v/>
      </c>
      <c r="L47" s="16" t="n"/>
      <c r="M47" s="17">
        <f>IF(J47="","",IF(N(L47)&gt;0,J47+L47,IF(N(K47)&gt;0,J47+K47,"")))</f>
        <v/>
      </c>
      <c r="N47" s="16">
        <f>IF(M47="","",M47-TODAY())</f>
        <v/>
      </c>
      <c r="O47" s="18">
        <f>IF(AND(I47="",N47=""),"",IF(MIN(IF(I47="",99999,I47),IF(N47="",99999,N47))&lt;0,"PO TERMINIE",IF(MIN(IF(I47="",99999,I47),IF(N47="",99999,N47))&lt;=$C$3,"do "&amp;$C$3&amp;" dni","OK")))</f>
        <v/>
      </c>
      <c r="P47" s="19">
        <f>IF(C47="","",IFERROR(VLOOKUP(C47,Terminy!$A$5:$F$22,5,FALSE),""))</f>
        <v/>
      </c>
      <c r="Q47" s="21" t="n"/>
    </row>
    <row r="48">
      <c r="A48" s="12">
        <f>IF(B48="","",COUNTA($B$7:B48))</f>
        <v/>
      </c>
      <c r="B48" s="21" t="n"/>
      <c r="C48" s="21" t="n"/>
      <c r="D48" s="21" t="n"/>
      <c r="E48" s="21" t="n"/>
      <c r="F48" s="21" t="n"/>
      <c r="G48" s="14">
        <f>IF(C48="","",IFERROR(VLOOKUP(C48,Terminy!$A$5:$F$22,2,FALSE),""))</f>
        <v/>
      </c>
      <c r="H48" s="17" t="n"/>
      <c r="I48" s="16">
        <f>IF(H48="","",H48-TODAY())</f>
        <v/>
      </c>
      <c r="J48" s="17" t="n"/>
      <c r="K48" s="16">
        <f>IF(C48="","",IFERROR(VLOOKUP(C48,Terminy!$A$5:$F$22,4,FALSE),""))</f>
        <v/>
      </c>
      <c r="L48" s="16" t="n"/>
      <c r="M48" s="17">
        <f>IF(J48="","",IF(N(L48)&gt;0,J48+L48,IF(N(K48)&gt;0,J48+K48,"")))</f>
        <v/>
      </c>
      <c r="N48" s="16">
        <f>IF(M48="","",M48-TODAY())</f>
        <v/>
      </c>
      <c r="O48" s="18">
        <f>IF(AND(I48="",N48=""),"",IF(MIN(IF(I48="",99999,I48),IF(N48="",99999,N48))&lt;0,"PO TERMINIE",IF(MIN(IF(I48="",99999,I48),IF(N48="",99999,N48))&lt;=$C$3,"do "&amp;$C$3&amp;" dni","OK")))</f>
        <v/>
      </c>
      <c r="P48" s="19">
        <f>IF(C48="","",IFERROR(VLOOKUP(C48,Terminy!$A$5:$F$22,5,FALSE),""))</f>
        <v/>
      </c>
      <c r="Q48" s="21" t="n"/>
    </row>
    <row r="49">
      <c r="A49" s="12">
        <f>IF(B49="","",COUNTA($B$7:B49))</f>
        <v/>
      </c>
      <c r="B49" s="21" t="n"/>
      <c r="C49" s="21" t="n"/>
      <c r="D49" s="21" t="n"/>
      <c r="E49" s="21" t="n"/>
      <c r="F49" s="21" t="n"/>
      <c r="G49" s="14">
        <f>IF(C49="","",IFERROR(VLOOKUP(C49,Terminy!$A$5:$F$22,2,FALSE),""))</f>
        <v/>
      </c>
      <c r="H49" s="17" t="n"/>
      <c r="I49" s="16">
        <f>IF(H49="","",H49-TODAY())</f>
        <v/>
      </c>
      <c r="J49" s="17" t="n"/>
      <c r="K49" s="16">
        <f>IF(C49="","",IFERROR(VLOOKUP(C49,Terminy!$A$5:$F$22,4,FALSE),""))</f>
        <v/>
      </c>
      <c r="L49" s="16" t="n"/>
      <c r="M49" s="17">
        <f>IF(J49="","",IF(N(L49)&gt;0,J49+L49,IF(N(K49)&gt;0,J49+K49,"")))</f>
        <v/>
      </c>
      <c r="N49" s="16">
        <f>IF(M49="","",M49-TODAY())</f>
        <v/>
      </c>
      <c r="O49" s="18">
        <f>IF(AND(I49="",N49=""),"",IF(MIN(IF(I49="",99999,I49),IF(N49="",99999,N49))&lt;0,"PO TERMINIE",IF(MIN(IF(I49="",99999,I49),IF(N49="",99999,N49))&lt;=$C$3,"do "&amp;$C$3&amp;" dni","OK")))</f>
        <v/>
      </c>
      <c r="P49" s="19">
        <f>IF(C49="","",IFERROR(VLOOKUP(C49,Terminy!$A$5:$F$22,5,FALSE),""))</f>
        <v/>
      </c>
      <c r="Q49" s="21" t="n"/>
    </row>
    <row r="50">
      <c r="A50" s="12">
        <f>IF(B50="","",COUNTA($B$7:B50))</f>
        <v/>
      </c>
      <c r="B50" s="21" t="n"/>
      <c r="C50" s="21" t="n"/>
      <c r="D50" s="21" t="n"/>
      <c r="E50" s="21" t="n"/>
      <c r="F50" s="21" t="n"/>
      <c r="G50" s="14">
        <f>IF(C50="","",IFERROR(VLOOKUP(C50,Terminy!$A$5:$F$22,2,FALSE),""))</f>
        <v/>
      </c>
      <c r="H50" s="17" t="n"/>
      <c r="I50" s="16">
        <f>IF(H50="","",H50-TODAY())</f>
        <v/>
      </c>
      <c r="J50" s="17" t="n"/>
      <c r="K50" s="16">
        <f>IF(C50="","",IFERROR(VLOOKUP(C50,Terminy!$A$5:$F$22,4,FALSE),""))</f>
        <v/>
      </c>
      <c r="L50" s="16" t="n"/>
      <c r="M50" s="17">
        <f>IF(J50="","",IF(N(L50)&gt;0,J50+L50,IF(N(K50)&gt;0,J50+K50,"")))</f>
        <v/>
      </c>
      <c r="N50" s="16">
        <f>IF(M50="","",M50-TODAY())</f>
        <v/>
      </c>
      <c r="O50" s="18">
        <f>IF(AND(I50="",N50=""),"",IF(MIN(IF(I50="",99999,I50),IF(N50="",99999,N50))&lt;0,"PO TERMINIE",IF(MIN(IF(I50="",99999,I50),IF(N50="",99999,N50))&lt;=$C$3,"do "&amp;$C$3&amp;" dni","OK")))</f>
        <v/>
      </c>
      <c r="P50" s="19">
        <f>IF(C50="","",IFERROR(VLOOKUP(C50,Terminy!$A$5:$F$22,5,FALSE),""))</f>
        <v/>
      </c>
      <c r="Q50" s="21" t="n"/>
    </row>
    <row r="51">
      <c r="A51" s="12">
        <f>IF(B51="","",COUNTA($B$7:B51))</f>
        <v/>
      </c>
      <c r="B51" s="21" t="n"/>
      <c r="C51" s="21" t="n"/>
      <c r="D51" s="21" t="n"/>
      <c r="E51" s="21" t="n"/>
      <c r="F51" s="21" t="n"/>
      <c r="G51" s="14">
        <f>IF(C51="","",IFERROR(VLOOKUP(C51,Terminy!$A$5:$F$22,2,FALSE),""))</f>
        <v/>
      </c>
      <c r="H51" s="17" t="n"/>
      <c r="I51" s="16">
        <f>IF(H51="","",H51-TODAY())</f>
        <v/>
      </c>
      <c r="J51" s="17" t="n"/>
      <c r="K51" s="16">
        <f>IF(C51="","",IFERROR(VLOOKUP(C51,Terminy!$A$5:$F$22,4,FALSE),""))</f>
        <v/>
      </c>
      <c r="L51" s="16" t="n"/>
      <c r="M51" s="17">
        <f>IF(J51="","",IF(N(L51)&gt;0,J51+L51,IF(N(K51)&gt;0,J51+K51,"")))</f>
        <v/>
      </c>
      <c r="N51" s="16">
        <f>IF(M51="","",M51-TODAY())</f>
        <v/>
      </c>
      <c r="O51" s="18">
        <f>IF(AND(I51="",N51=""),"",IF(MIN(IF(I51="",99999,I51),IF(N51="",99999,N51))&lt;0,"PO TERMINIE",IF(MIN(IF(I51="",99999,I51),IF(N51="",99999,N51))&lt;=$C$3,"do "&amp;$C$3&amp;" dni","OK")))</f>
        <v/>
      </c>
      <c r="P51" s="19">
        <f>IF(C51="","",IFERROR(VLOOKUP(C51,Terminy!$A$5:$F$22,5,FALSE),""))</f>
        <v/>
      </c>
      <c r="Q51" s="21" t="n"/>
    </row>
    <row r="52">
      <c r="A52" s="12">
        <f>IF(B52="","",COUNTA($B$7:B52))</f>
        <v/>
      </c>
      <c r="B52" s="21" t="n"/>
      <c r="C52" s="21" t="n"/>
      <c r="D52" s="21" t="n"/>
      <c r="E52" s="21" t="n"/>
      <c r="F52" s="21" t="n"/>
      <c r="G52" s="14">
        <f>IF(C52="","",IFERROR(VLOOKUP(C52,Terminy!$A$5:$F$22,2,FALSE),""))</f>
        <v/>
      </c>
      <c r="H52" s="17" t="n"/>
      <c r="I52" s="16">
        <f>IF(H52="","",H52-TODAY())</f>
        <v/>
      </c>
      <c r="J52" s="17" t="n"/>
      <c r="K52" s="16">
        <f>IF(C52="","",IFERROR(VLOOKUP(C52,Terminy!$A$5:$F$22,4,FALSE),""))</f>
        <v/>
      </c>
      <c r="L52" s="16" t="n"/>
      <c r="M52" s="17">
        <f>IF(J52="","",IF(N(L52)&gt;0,J52+L52,IF(N(K52)&gt;0,J52+K52,"")))</f>
        <v/>
      </c>
      <c r="N52" s="16">
        <f>IF(M52="","",M52-TODAY())</f>
        <v/>
      </c>
      <c r="O52" s="18">
        <f>IF(AND(I52="",N52=""),"",IF(MIN(IF(I52="",99999,I52),IF(N52="",99999,N52))&lt;0,"PO TERMINIE",IF(MIN(IF(I52="",99999,I52),IF(N52="",99999,N52))&lt;=$C$3,"do "&amp;$C$3&amp;" dni","OK")))</f>
        <v/>
      </c>
      <c r="P52" s="19">
        <f>IF(C52="","",IFERROR(VLOOKUP(C52,Terminy!$A$5:$F$22,5,FALSE),""))</f>
        <v/>
      </c>
      <c r="Q52" s="21" t="n"/>
    </row>
    <row r="53">
      <c r="A53" s="12">
        <f>IF(B53="","",COUNTA($B$7:B53))</f>
        <v/>
      </c>
      <c r="B53" s="21" t="n"/>
      <c r="C53" s="21" t="n"/>
      <c r="D53" s="21" t="n"/>
      <c r="E53" s="21" t="n"/>
      <c r="F53" s="21" t="n"/>
      <c r="G53" s="14">
        <f>IF(C53="","",IFERROR(VLOOKUP(C53,Terminy!$A$5:$F$22,2,FALSE),""))</f>
        <v/>
      </c>
      <c r="H53" s="17" t="n"/>
      <c r="I53" s="16">
        <f>IF(H53="","",H53-TODAY())</f>
        <v/>
      </c>
      <c r="J53" s="17" t="n"/>
      <c r="K53" s="16">
        <f>IF(C53="","",IFERROR(VLOOKUP(C53,Terminy!$A$5:$F$22,4,FALSE),""))</f>
        <v/>
      </c>
      <c r="L53" s="16" t="n"/>
      <c r="M53" s="17">
        <f>IF(J53="","",IF(N(L53)&gt;0,J53+L53,IF(N(K53)&gt;0,J53+K53,"")))</f>
        <v/>
      </c>
      <c r="N53" s="16">
        <f>IF(M53="","",M53-TODAY())</f>
        <v/>
      </c>
      <c r="O53" s="18">
        <f>IF(AND(I53="",N53=""),"",IF(MIN(IF(I53="",99999,I53),IF(N53="",99999,N53))&lt;0,"PO TERMINIE",IF(MIN(IF(I53="",99999,I53),IF(N53="",99999,N53))&lt;=$C$3,"do "&amp;$C$3&amp;" dni","OK")))</f>
        <v/>
      </c>
      <c r="P53" s="19">
        <f>IF(C53="","",IFERROR(VLOOKUP(C53,Terminy!$A$5:$F$22,5,FALSE),""))</f>
        <v/>
      </c>
      <c r="Q53" s="21" t="n"/>
    </row>
    <row r="54">
      <c r="A54" s="12">
        <f>IF(B54="","",COUNTA($B$7:B54))</f>
        <v/>
      </c>
      <c r="B54" s="21" t="n"/>
      <c r="C54" s="21" t="n"/>
      <c r="D54" s="21" t="n"/>
      <c r="E54" s="21" t="n"/>
      <c r="F54" s="21" t="n"/>
      <c r="G54" s="14">
        <f>IF(C54="","",IFERROR(VLOOKUP(C54,Terminy!$A$5:$F$22,2,FALSE),""))</f>
        <v/>
      </c>
      <c r="H54" s="17" t="n"/>
      <c r="I54" s="16">
        <f>IF(H54="","",H54-TODAY())</f>
        <v/>
      </c>
      <c r="J54" s="17" t="n"/>
      <c r="K54" s="16">
        <f>IF(C54="","",IFERROR(VLOOKUP(C54,Terminy!$A$5:$F$22,4,FALSE),""))</f>
        <v/>
      </c>
      <c r="L54" s="16" t="n"/>
      <c r="M54" s="17">
        <f>IF(J54="","",IF(N(L54)&gt;0,J54+L54,IF(N(K54)&gt;0,J54+K54,"")))</f>
        <v/>
      </c>
      <c r="N54" s="16">
        <f>IF(M54="","",M54-TODAY())</f>
        <v/>
      </c>
      <c r="O54" s="18">
        <f>IF(AND(I54="",N54=""),"",IF(MIN(IF(I54="",99999,I54),IF(N54="",99999,N54))&lt;0,"PO TERMINIE",IF(MIN(IF(I54="",99999,I54),IF(N54="",99999,N54))&lt;=$C$3,"do "&amp;$C$3&amp;" dni","OK")))</f>
        <v/>
      </c>
      <c r="P54" s="19">
        <f>IF(C54="","",IFERROR(VLOOKUP(C54,Terminy!$A$5:$F$22,5,FALSE),""))</f>
        <v/>
      </c>
      <c r="Q54" s="21" t="n"/>
    </row>
    <row r="55">
      <c r="A55" s="12">
        <f>IF(B55="","",COUNTA($B$7:B55))</f>
        <v/>
      </c>
      <c r="B55" s="21" t="n"/>
      <c r="C55" s="21" t="n"/>
      <c r="D55" s="21" t="n"/>
      <c r="E55" s="21" t="n"/>
      <c r="F55" s="21" t="n"/>
      <c r="G55" s="14">
        <f>IF(C55="","",IFERROR(VLOOKUP(C55,Terminy!$A$5:$F$22,2,FALSE),""))</f>
        <v/>
      </c>
      <c r="H55" s="17" t="n"/>
      <c r="I55" s="16">
        <f>IF(H55="","",H55-TODAY())</f>
        <v/>
      </c>
      <c r="J55" s="17" t="n"/>
      <c r="K55" s="16">
        <f>IF(C55="","",IFERROR(VLOOKUP(C55,Terminy!$A$5:$F$22,4,FALSE),""))</f>
        <v/>
      </c>
      <c r="L55" s="16" t="n"/>
      <c r="M55" s="17">
        <f>IF(J55="","",IF(N(L55)&gt;0,J55+L55,IF(N(K55)&gt;0,J55+K55,"")))</f>
        <v/>
      </c>
      <c r="N55" s="16">
        <f>IF(M55="","",M55-TODAY())</f>
        <v/>
      </c>
      <c r="O55" s="18">
        <f>IF(AND(I55="",N55=""),"",IF(MIN(IF(I55="",99999,I55),IF(N55="",99999,N55))&lt;0,"PO TERMINIE",IF(MIN(IF(I55="",99999,I55),IF(N55="",99999,N55))&lt;=$C$3,"do "&amp;$C$3&amp;" dni","OK")))</f>
        <v/>
      </c>
      <c r="P55" s="19">
        <f>IF(C55="","",IFERROR(VLOOKUP(C55,Terminy!$A$5:$F$22,5,FALSE),""))</f>
        <v/>
      </c>
      <c r="Q55" s="21" t="n"/>
    </row>
    <row r="56">
      <c r="A56" s="12">
        <f>IF(B56="","",COUNTA($B$7:B56))</f>
        <v/>
      </c>
      <c r="B56" s="21" t="n"/>
      <c r="C56" s="21" t="n"/>
      <c r="D56" s="21" t="n"/>
      <c r="E56" s="21" t="n"/>
      <c r="F56" s="21" t="n"/>
      <c r="G56" s="14">
        <f>IF(C56="","",IFERROR(VLOOKUP(C56,Terminy!$A$5:$F$22,2,FALSE),""))</f>
        <v/>
      </c>
      <c r="H56" s="17" t="n"/>
      <c r="I56" s="16">
        <f>IF(H56="","",H56-TODAY())</f>
        <v/>
      </c>
      <c r="J56" s="17" t="n"/>
      <c r="K56" s="16">
        <f>IF(C56="","",IFERROR(VLOOKUP(C56,Terminy!$A$5:$F$22,4,FALSE),""))</f>
        <v/>
      </c>
      <c r="L56" s="16" t="n"/>
      <c r="M56" s="17">
        <f>IF(J56="","",IF(N(L56)&gt;0,J56+L56,IF(N(K56)&gt;0,J56+K56,"")))</f>
        <v/>
      </c>
      <c r="N56" s="16">
        <f>IF(M56="","",M56-TODAY())</f>
        <v/>
      </c>
      <c r="O56" s="18">
        <f>IF(AND(I56="",N56=""),"",IF(MIN(IF(I56="",99999,I56),IF(N56="",99999,N56))&lt;0,"PO TERMINIE",IF(MIN(IF(I56="",99999,I56),IF(N56="",99999,N56))&lt;=$C$3,"do "&amp;$C$3&amp;" dni","OK")))</f>
        <v/>
      </c>
      <c r="P56" s="19">
        <f>IF(C56="","",IFERROR(VLOOKUP(C56,Terminy!$A$5:$F$22,5,FALSE),""))</f>
        <v/>
      </c>
      <c r="Q56" s="21" t="n"/>
    </row>
    <row r="57">
      <c r="A57" s="12">
        <f>IF(B57="","",COUNTA($B$7:B57))</f>
        <v/>
      </c>
      <c r="B57" s="21" t="n"/>
      <c r="C57" s="21" t="n"/>
      <c r="D57" s="21" t="n"/>
      <c r="E57" s="21" t="n"/>
      <c r="F57" s="21" t="n"/>
      <c r="G57" s="14">
        <f>IF(C57="","",IFERROR(VLOOKUP(C57,Terminy!$A$5:$F$22,2,FALSE),""))</f>
        <v/>
      </c>
      <c r="H57" s="17" t="n"/>
      <c r="I57" s="16">
        <f>IF(H57="","",H57-TODAY())</f>
        <v/>
      </c>
      <c r="J57" s="17" t="n"/>
      <c r="K57" s="16">
        <f>IF(C57="","",IFERROR(VLOOKUP(C57,Terminy!$A$5:$F$22,4,FALSE),""))</f>
        <v/>
      </c>
      <c r="L57" s="16" t="n"/>
      <c r="M57" s="17">
        <f>IF(J57="","",IF(N(L57)&gt;0,J57+L57,IF(N(K57)&gt;0,J57+K57,"")))</f>
        <v/>
      </c>
      <c r="N57" s="16">
        <f>IF(M57="","",M57-TODAY())</f>
        <v/>
      </c>
      <c r="O57" s="18">
        <f>IF(AND(I57="",N57=""),"",IF(MIN(IF(I57="",99999,I57),IF(N57="",99999,N57))&lt;0,"PO TERMINIE",IF(MIN(IF(I57="",99999,I57),IF(N57="",99999,N57))&lt;=$C$3,"do "&amp;$C$3&amp;" dni","OK")))</f>
        <v/>
      </c>
      <c r="P57" s="19">
        <f>IF(C57="","",IFERROR(VLOOKUP(C57,Terminy!$A$5:$F$22,5,FALSE),""))</f>
        <v/>
      </c>
      <c r="Q57" s="21" t="n"/>
    </row>
    <row r="58">
      <c r="A58" s="12">
        <f>IF(B58="","",COUNTA($B$7:B58))</f>
        <v/>
      </c>
      <c r="B58" s="21" t="n"/>
      <c r="C58" s="21" t="n"/>
      <c r="D58" s="21" t="n"/>
      <c r="E58" s="21" t="n"/>
      <c r="F58" s="21" t="n"/>
      <c r="G58" s="14">
        <f>IF(C58="","",IFERROR(VLOOKUP(C58,Terminy!$A$5:$F$22,2,FALSE),""))</f>
        <v/>
      </c>
      <c r="H58" s="17" t="n"/>
      <c r="I58" s="16">
        <f>IF(H58="","",H58-TODAY())</f>
        <v/>
      </c>
      <c r="J58" s="17" t="n"/>
      <c r="K58" s="16">
        <f>IF(C58="","",IFERROR(VLOOKUP(C58,Terminy!$A$5:$F$22,4,FALSE),""))</f>
        <v/>
      </c>
      <c r="L58" s="16" t="n"/>
      <c r="M58" s="17">
        <f>IF(J58="","",IF(N(L58)&gt;0,J58+L58,IF(N(K58)&gt;0,J58+K58,"")))</f>
        <v/>
      </c>
      <c r="N58" s="16">
        <f>IF(M58="","",M58-TODAY())</f>
        <v/>
      </c>
      <c r="O58" s="18">
        <f>IF(AND(I58="",N58=""),"",IF(MIN(IF(I58="",99999,I58),IF(N58="",99999,N58))&lt;0,"PO TERMINIE",IF(MIN(IF(I58="",99999,I58),IF(N58="",99999,N58))&lt;=$C$3,"do "&amp;$C$3&amp;" dni","OK")))</f>
        <v/>
      </c>
      <c r="P58" s="19">
        <f>IF(C58="","",IFERROR(VLOOKUP(C58,Terminy!$A$5:$F$22,5,FALSE),""))</f>
        <v/>
      </c>
      <c r="Q58" s="21" t="n"/>
    </row>
    <row r="59">
      <c r="A59" s="12">
        <f>IF(B59="","",COUNTA($B$7:B59))</f>
        <v/>
      </c>
      <c r="B59" s="21" t="n"/>
      <c r="C59" s="21" t="n"/>
      <c r="D59" s="21" t="n"/>
      <c r="E59" s="21" t="n"/>
      <c r="F59" s="21" t="n"/>
      <c r="G59" s="14">
        <f>IF(C59="","",IFERROR(VLOOKUP(C59,Terminy!$A$5:$F$22,2,FALSE),""))</f>
        <v/>
      </c>
      <c r="H59" s="17" t="n"/>
      <c r="I59" s="16">
        <f>IF(H59="","",H59-TODAY())</f>
        <v/>
      </c>
      <c r="J59" s="17" t="n"/>
      <c r="K59" s="16">
        <f>IF(C59="","",IFERROR(VLOOKUP(C59,Terminy!$A$5:$F$22,4,FALSE),""))</f>
        <v/>
      </c>
      <c r="L59" s="16" t="n"/>
      <c r="M59" s="17">
        <f>IF(J59="","",IF(N(L59)&gt;0,J59+L59,IF(N(K59)&gt;0,J59+K59,"")))</f>
        <v/>
      </c>
      <c r="N59" s="16">
        <f>IF(M59="","",M59-TODAY())</f>
        <v/>
      </c>
      <c r="O59" s="18">
        <f>IF(AND(I59="",N59=""),"",IF(MIN(IF(I59="",99999,I59),IF(N59="",99999,N59))&lt;0,"PO TERMINIE",IF(MIN(IF(I59="",99999,I59),IF(N59="",99999,N59))&lt;=$C$3,"do "&amp;$C$3&amp;" dni","OK")))</f>
        <v/>
      </c>
      <c r="P59" s="19">
        <f>IF(C59="","",IFERROR(VLOOKUP(C59,Terminy!$A$5:$F$22,5,FALSE),""))</f>
        <v/>
      </c>
      <c r="Q59" s="21" t="n"/>
    </row>
    <row r="60">
      <c r="A60" s="12">
        <f>IF(B60="","",COUNTA($B$7:B60))</f>
        <v/>
      </c>
      <c r="B60" s="21" t="n"/>
      <c r="C60" s="21" t="n"/>
      <c r="D60" s="21" t="n"/>
      <c r="E60" s="21" t="n"/>
      <c r="F60" s="21" t="n"/>
      <c r="G60" s="14">
        <f>IF(C60="","",IFERROR(VLOOKUP(C60,Terminy!$A$5:$F$22,2,FALSE),""))</f>
        <v/>
      </c>
      <c r="H60" s="17" t="n"/>
      <c r="I60" s="16">
        <f>IF(H60="","",H60-TODAY())</f>
        <v/>
      </c>
      <c r="J60" s="17" t="n"/>
      <c r="K60" s="16">
        <f>IF(C60="","",IFERROR(VLOOKUP(C60,Terminy!$A$5:$F$22,4,FALSE),""))</f>
        <v/>
      </c>
      <c r="L60" s="16" t="n"/>
      <c r="M60" s="17">
        <f>IF(J60="","",IF(N(L60)&gt;0,J60+L60,IF(N(K60)&gt;0,J60+K60,"")))</f>
        <v/>
      </c>
      <c r="N60" s="16">
        <f>IF(M60="","",M60-TODAY())</f>
        <v/>
      </c>
      <c r="O60" s="18">
        <f>IF(AND(I60="",N60=""),"",IF(MIN(IF(I60="",99999,I60),IF(N60="",99999,N60))&lt;0,"PO TERMINIE",IF(MIN(IF(I60="",99999,I60),IF(N60="",99999,N60))&lt;=$C$3,"do "&amp;$C$3&amp;" dni","OK")))</f>
        <v/>
      </c>
      <c r="P60" s="19">
        <f>IF(C60="","",IFERROR(VLOOKUP(C60,Terminy!$A$5:$F$22,5,FALSE),""))</f>
        <v/>
      </c>
      <c r="Q60" s="21" t="n"/>
    </row>
    <row r="61">
      <c r="A61" s="12">
        <f>IF(B61="","",COUNTA($B$7:B61))</f>
        <v/>
      </c>
      <c r="B61" s="21" t="n"/>
      <c r="C61" s="21" t="n"/>
      <c r="D61" s="21" t="n"/>
      <c r="E61" s="21" t="n"/>
      <c r="F61" s="21" t="n"/>
      <c r="G61" s="14">
        <f>IF(C61="","",IFERROR(VLOOKUP(C61,Terminy!$A$5:$F$22,2,FALSE),""))</f>
        <v/>
      </c>
      <c r="H61" s="17" t="n"/>
      <c r="I61" s="16">
        <f>IF(H61="","",H61-TODAY())</f>
        <v/>
      </c>
      <c r="J61" s="17" t="n"/>
      <c r="K61" s="16">
        <f>IF(C61="","",IFERROR(VLOOKUP(C61,Terminy!$A$5:$F$22,4,FALSE),""))</f>
        <v/>
      </c>
      <c r="L61" s="16" t="n"/>
      <c r="M61" s="17">
        <f>IF(J61="","",IF(N(L61)&gt;0,J61+L61,IF(N(K61)&gt;0,J61+K61,"")))</f>
        <v/>
      </c>
      <c r="N61" s="16">
        <f>IF(M61="","",M61-TODAY())</f>
        <v/>
      </c>
      <c r="O61" s="18">
        <f>IF(AND(I61="",N61=""),"",IF(MIN(IF(I61="",99999,I61),IF(N61="",99999,N61))&lt;0,"PO TERMINIE",IF(MIN(IF(I61="",99999,I61),IF(N61="",99999,N61))&lt;=$C$3,"do "&amp;$C$3&amp;" dni","OK")))</f>
        <v/>
      </c>
      <c r="P61" s="19">
        <f>IF(C61="","",IFERROR(VLOOKUP(C61,Terminy!$A$5:$F$22,5,FALSE),""))</f>
        <v/>
      </c>
      <c r="Q61" s="21" t="n"/>
    </row>
    <row r="62">
      <c r="A62" s="12">
        <f>IF(B62="","",COUNTA($B$7:B62))</f>
        <v/>
      </c>
      <c r="B62" s="21" t="n"/>
      <c r="C62" s="21" t="n"/>
      <c r="D62" s="21" t="n"/>
      <c r="E62" s="21" t="n"/>
      <c r="F62" s="21" t="n"/>
      <c r="G62" s="14">
        <f>IF(C62="","",IFERROR(VLOOKUP(C62,Terminy!$A$5:$F$22,2,FALSE),""))</f>
        <v/>
      </c>
      <c r="H62" s="17" t="n"/>
      <c r="I62" s="16">
        <f>IF(H62="","",H62-TODAY())</f>
        <v/>
      </c>
      <c r="J62" s="17" t="n"/>
      <c r="K62" s="16">
        <f>IF(C62="","",IFERROR(VLOOKUP(C62,Terminy!$A$5:$F$22,4,FALSE),""))</f>
        <v/>
      </c>
      <c r="L62" s="16" t="n"/>
      <c r="M62" s="17">
        <f>IF(J62="","",IF(N(L62)&gt;0,J62+L62,IF(N(K62)&gt;0,J62+K62,"")))</f>
        <v/>
      </c>
      <c r="N62" s="16">
        <f>IF(M62="","",M62-TODAY())</f>
        <v/>
      </c>
      <c r="O62" s="18">
        <f>IF(AND(I62="",N62=""),"",IF(MIN(IF(I62="",99999,I62),IF(N62="",99999,N62))&lt;0,"PO TERMINIE",IF(MIN(IF(I62="",99999,I62),IF(N62="",99999,N62))&lt;=$C$3,"do "&amp;$C$3&amp;" dni","OK")))</f>
        <v/>
      </c>
      <c r="P62" s="19">
        <f>IF(C62="","",IFERROR(VLOOKUP(C62,Terminy!$A$5:$F$22,5,FALSE),""))</f>
        <v/>
      </c>
      <c r="Q62" s="21" t="n"/>
    </row>
    <row r="63">
      <c r="A63" s="12">
        <f>IF(B63="","",COUNTA($B$7:B63))</f>
        <v/>
      </c>
      <c r="B63" s="21" t="n"/>
      <c r="C63" s="21" t="n"/>
      <c r="D63" s="21" t="n"/>
      <c r="E63" s="21" t="n"/>
      <c r="F63" s="21" t="n"/>
      <c r="G63" s="14">
        <f>IF(C63="","",IFERROR(VLOOKUP(C63,Terminy!$A$5:$F$22,2,FALSE),""))</f>
        <v/>
      </c>
      <c r="H63" s="17" t="n"/>
      <c r="I63" s="16">
        <f>IF(H63="","",H63-TODAY())</f>
        <v/>
      </c>
      <c r="J63" s="17" t="n"/>
      <c r="K63" s="16">
        <f>IF(C63="","",IFERROR(VLOOKUP(C63,Terminy!$A$5:$F$22,4,FALSE),""))</f>
        <v/>
      </c>
      <c r="L63" s="16" t="n"/>
      <c r="M63" s="17">
        <f>IF(J63="","",IF(N(L63)&gt;0,J63+L63,IF(N(K63)&gt;0,J63+K63,"")))</f>
        <v/>
      </c>
      <c r="N63" s="16">
        <f>IF(M63="","",M63-TODAY())</f>
        <v/>
      </c>
      <c r="O63" s="18">
        <f>IF(AND(I63="",N63=""),"",IF(MIN(IF(I63="",99999,I63),IF(N63="",99999,N63))&lt;0,"PO TERMINIE",IF(MIN(IF(I63="",99999,I63),IF(N63="",99999,N63))&lt;=$C$3,"do "&amp;$C$3&amp;" dni","OK")))</f>
        <v/>
      </c>
      <c r="P63" s="19">
        <f>IF(C63="","",IFERROR(VLOOKUP(C63,Terminy!$A$5:$F$22,5,FALSE),""))</f>
        <v/>
      </c>
      <c r="Q63" s="21" t="n"/>
    </row>
    <row r="64">
      <c r="A64" s="12">
        <f>IF(B64="","",COUNTA($B$7:B64))</f>
        <v/>
      </c>
      <c r="B64" s="21" t="n"/>
      <c r="C64" s="21" t="n"/>
      <c r="D64" s="21" t="n"/>
      <c r="E64" s="21" t="n"/>
      <c r="F64" s="21" t="n"/>
      <c r="G64" s="14">
        <f>IF(C64="","",IFERROR(VLOOKUP(C64,Terminy!$A$5:$F$22,2,FALSE),""))</f>
        <v/>
      </c>
      <c r="H64" s="17" t="n"/>
      <c r="I64" s="16">
        <f>IF(H64="","",H64-TODAY())</f>
        <v/>
      </c>
      <c r="J64" s="17" t="n"/>
      <c r="K64" s="16">
        <f>IF(C64="","",IFERROR(VLOOKUP(C64,Terminy!$A$5:$F$22,4,FALSE),""))</f>
        <v/>
      </c>
      <c r="L64" s="16" t="n"/>
      <c r="M64" s="17">
        <f>IF(J64="","",IF(N(L64)&gt;0,J64+L64,IF(N(K64)&gt;0,J64+K64,"")))</f>
        <v/>
      </c>
      <c r="N64" s="16">
        <f>IF(M64="","",M64-TODAY())</f>
        <v/>
      </c>
      <c r="O64" s="18">
        <f>IF(AND(I64="",N64=""),"",IF(MIN(IF(I64="",99999,I64),IF(N64="",99999,N64))&lt;0,"PO TERMINIE",IF(MIN(IF(I64="",99999,I64),IF(N64="",99999,N64))&lt;=$C$3,"do "&amp;$C$3&amp;" dni","OK")))</f>
        <v/>
      </c>
      <c r="P64" s="19">
        <f>IF(C64="","",IFERROR(VLOOKUP(C64,Terminy!$A$5:$F$22,5,FALSE),""))</f>
        <v/>
      </c>
      <c r="Q64" s="21" t="n"/>
    </row>
    <row r="65">
      <c r="A65" s="12">
        <f>IF(B65="","",COUNTA($B$7:B65))</f>
        <v/>
      </c>
      <c r="B65" s="21" t="n"/>
      <c r="C65" s="21" t="n"/>
      <c r="D65" s="21" t="n"/>
      <c r="E65" s="21" t="n"/>
      <c r="F65" s="21" t="n"/>
      <c r="G65" s="14">
        <f>IF(C65="","",IFERROR(VLOOKUP(C65,Terminy!$A$5:$F$22,2,FALSE),""))</f>
        <v/>
      </c>
      <c r="H65" s="17" t="n"/>
      <c r="I65" s="16">
        <f>IF(H65="","",H65-TODAY())</f>
        <v/>
      </c>
      <c r="J65" s="17" t="n"/>
      <c r="K65" s="16">
        <f>IF(C65="","",IFERROR(VLOOKUP(C65,Terminy!$A$5:$F$22,4,FALSE),""))</f>
        <v/>
      </c>
      <c r="L65" s="16" t="n"/>
      <c r="M65" s="17">
        <f>IF(J65="","",IF(N(L65)&gt;0,J65+L65,IF(N(K65)&gt;0,J65+K65,"")))</f>
        <v/>
      </c>
      <c r="N65" s="16">
        <f>IF(M65="","",M65-TODAY())</f>
        <v/>
      </c>
      <c r="O65" s="18">
        <f>IF(AND(I65="",N65=""),"",IF(MIN(IF(I65="",99999,I65),IF(N65="",99999,N65))&lt;0,"PO TERMINIE",IF(MIN(IF(I65="",99999,I65),IF(N65="",99999,N65))&lt;=$C$3,"do "&amp;$C$3&amp;" dni","OK")))</f>
        <v/>
      </c>
      <c r="P65" s="19">
        <f>IF(C65="","",IFERROR(VLOOKUP(C65,Terminy!$A$5:$F$22,5,FALSE),""))</f>
        <v/>
      </c>
      <c r="Q65" s="21" t="n"/>
    </row>
    <row r="66">
      <c r="A66" s="12">
        <f>IF(B66="","",COUNTA($B$7:B66))</f>
        <v/>
      </c>
      <c r="B66" s="21" t="n"/>
      <c r="C66" s="21" t="n"/>
      <c r="D66" s="21" t="n"/>
      <c r="E66" s="21" t="n"/>
      <c r="F66" s="21" t="n"/>
      <c r="G66" s="14">
        <f>IF(C66="","",IFERROR(VLOOKUP(C66,Terminy!$A$5:$F$22,2,FALSE),""))</f>
        <v/>
      </c>
      <c r="H66" s="17" t="n"/>
      <c r="I66" s="16">
        <f>IF(H66="","",H66-TODAY())</f>
        <v/>
      </c>
      <c r="J66" s="17" t="n"/>
      <c r="K66" s="16">
        <f>IF(C66="","",IFERROR(VLOOKUP(C66,Terminy!$A$5:$F$22,4,FALSE),""))</f>
        <v/>
      </c>
      <c r="L66" s="16" t="n"/>
      <c r="M66" s="17">
        <f>IF(J66="","",IF(N(L66)&gt;0,J66+L66,IF(N(K66)&gt;0,J66+K66,"")))</f>
        <v/>
      </c>
      <c r="N66" s="16">
        <f>IF(M66="","",M66-TODAY())</f>
        <v/>
      </c>
      <c r="O66" s="18">
        <f>IF(AND(I66="",N66=""),"",IF(MIN(IF(I66="",99999,I66),IF(N66="",99999,N66))&lt;0,"PO TERMINIE",IF(MIN(IF(I66="",99999,I66),IF(N66="",99999,N66))&lt;=$C$3,"do "&amp;$C$3&amp;" dni","OK")))</f>
        <v/>
      </c>
      <c r="P66" s="19">
        <f>IF(C66="","",IFERROR(VLOOKUP(C66,Terminy!$A$5:$F$22,5,FALSE),""))</f>
        <v/>
      </c>
      <c r="Q66" s="21" t="n"/>
    </row>
    <row r="67">
      <c r="A67" s="12">
        <f>IF(B67="","",COUNTA($B$7:B67))</f>
        <v/>
      </c>
      <c r="B67" s="21" t="n"/>
      <c r="C67" s="21" t="n"/>
      <c r="D67" s="21" t="n"/>
      <c r="E67" s="21" t="n"/>
      <c r="F67" s="21" t="n"/>
      <c r="G67" s="14">
        <f>IF(C67="","",IFERROR(VLOOKUP(C67,Terminy!$A$5:$F$22,2,FALSE),""))</f>
        <v/>
      </c>
      <c r="H67" s="17" t="n"/>
      <c r="I67" s="16">
        <f>IF(H67="","",H67-TODAY())</f>
        <v/>
      </c>
      <c r="J67" s="17" t="n"/>
      <c r="K67" s="16">
        <f>IF(C67="","",IFERROR(VLOOKUP(C67,Terminy!$A$5:$F$22,4,FALSE),""))</f>
        <v/>
      </c>
      <c r="L67" s="16" t="n"/>
      <c r="M67" s="17">
        <f>IF(J67="","",IF(N(L67)&gt;0,J67+L67,IF(N(K67)&gt;0,J67+K67,"")))</f>
        <v/>
      </c>
      <c r="N67" s="16">
        <f>IF(M67="","",M67-TODAY())</f>
        <v/>
      </c>
      <c r="O67" s="18">
        <f>IF(AND(I67="",N67=""),"",IF(MIN(IF(I67="",99999,I67),IF(N67="",99999,N67))&lt;0,"PO TERMINIE",IF(MIN(IF(I67="",99999,I67),IF(N67="",99999,N67))&lt;=$C$3,"do "&amp;$C$3&amp;" dni","OK")))</f>
        <v/>
      </c>
      <c r="P67" s="19">
        <f>IF(C67="","",IFERROR(VLOOKUP(C67,Terminy!$A$5:$F$22,5,FALSE),""))</f>
        <v/>
      </c>
      <c r="Q67" s="21" t="n"/>
    </row>
    <row r="68">
      <c r="A68" s="12">
        <f>IF(B68="","",COUNTA($B$7:B68))</f>
        <v/>
      </c>
      <c r="B68" s="21" t="n"/>
      <c r="C68" s="21" t="n"/>
      <c r="D68" s="21" t="n"/>
      <c r="E68" s="21" t="n"/>
      <c r="F68" s="21" t="n"/>
      <c r="G68" s="14">
        <f>IF(C68="","",IFERROR(VLOOKUP(C68,Terminy!$A$5:$F$22,2,FALSE),""))</f>
        <v/>
      </c>
      <c r="H68" s="17" t="n"/>
      <c r="I68" s="16">
        <f>IF(H68="","",H68-TODAY())</f>
        <v/>
      </c>
      <c r="J68" s="17" t="n"/>
      <c r="K68" s="16">
        <f>IF(C68="","",IFERROR(VLOOKUP(C68,Terminy!$A$5:$F$22,4,FALSE),""))</f>
        <v/>
      </c>
      <c r="L68" s="16" t="n"/>
      <c r="M68" s="17">
        <f>IF(J68="","",IF(N(L68)&gt;0,J68+L68,IF(N(K68)&gt;0,J68+K68,"")))</f>
        <v/>
      </c>
      <c r="N68" s="16">
        <f>IF(M68="","",M68-TODAY())</f>
        <v/>
      </c>
      <c r="O68" s="18">
        <f>IF(AND(I68="",N68=""),"",IF(MIN(IF(I68="",99999,I68),IF(N68="",99999,N68))&lt;0,"PO TERMINIE",IF(MIN(IF(I68="",99999,I68),IF(N68="",99999,N68))&lt;=$C$3,"do "&amp;$C$3&amp;" dni","OK")))</f>
        <v/>
      </c>
      <c r="P68" s="19">
        <f>IF(C68="","",IFERROR(VLOOKUP(C68,Terminy!$A$5:$F$22,5,FALSE),""))</f>
        <v/>
      </c>
      <c r="Q68" s="21" t="n"/>
    </row>
    <row r="69">
      <c r="A69" s="12">
        <f>IF(B69="","",COUNTA($B$7:B69))</f>
        <v/>
      </c>
      <c r="B69" s="21" t="n"/>
      <c r="C69" s="21" t="n"/>
      <c r="D69" s="21" t="n"/>
      <c r="E69" s="21" t="n"/>
      <c r="F69" s="21" t="n"/>
      <c r="G69" s="14">
        <f>IF(C69="","",IFERROR(VLOOKUP(C69,Terminy!$A$5:$F$22,2,FALSE),""))</f>
        <v/>
      </c>
      <c r="H69" s="17" t="n"/>
      <c r="I69" s="16">
        <f>IF(H69="","",H69-TODAY())</f>
        <v/>
      </c>
      <c r="J69" s="17" t="n"/>
      <c r="K69" s="16">
        <f>IF(C69="","",IFERROR(VLOOKUP(C69,Terminy!$A$5:$F$22,4,FALSE),""))</f>
        <v/>
      </c>
      <c r="L69" s="16" t="n"/>
      <c r="M69" s="17">
        <f>IF(J69="","",IF(N(L69)&gt;0,J69+L69,IF(N(K69)&gt;0,J69+K69,"")))</f>
        <v/>
      </c>
      <c r="N69" s="16">
        <f>IF(M69="","",M69-TODAY())</f>
        <v/>
      </c>
      <c r="O69" s="18">
        <f>IF(AND(I69="",N69=""),"",IF(MIN(IF(I69="",99999,I69),IF(N69="",99999,N69))&lt;0,"PO TERMINIE",IF(MIN(IF(I69="",99999,I69),IF(N69="",99999,N69))&lt;=$C$3,"do "&amp;$C$3&amp;" dni","OK")))</f>
        <v/>
      </c>
      <c r="P69" s="19">
        <f>IF(C69="","",IFERROR(VLOOKUP(C69,Terminy!$A$5:$F$22,5,FALSE),""))</f>
        <v/>
      </c>
      <c r="Q69" s="21" t="n"/>
    </row>
    <row r="70">
      <c r="A70" s="12">
        <f>IF(B70="","",COUNTA($B$7:B70))</f>
        <v/>
      </c>
      <c r="B70" s="21" t="n"/>
      <c r="C70" s="21" t="n"/>
      <c r="D70" s="21" t="n"/>
      <c r="E70" s="21" t="n"/>
      <c r="F70" s="21" t="n"/>
      <c r="G70" s="14">
        <f>IF(C70="","",IFERROR(VLOOKUP(C70,Terminy!$A$5:$F$22,2,FALSE),""))</f>
        <v/>
      </c>
      <c r="H70" s="17" t="n"/>
      <c r="I70" s="16">
        <f>IF(H70="","",H70-TODAY())</f>
        <v/>
      </c>
      <c r="J70" s="17" t="n"/>
      <c r="K70" s="16">
        <f>IF(C70="","",IFERROR(VLOOKUP(C70,Terminy!$A$5:$F$22,4,FALSE),""))</f>
        <v/>
      </c>
      <c r="L70" s="16" t="n"/>
      <c r="M70" s="17">
        <f>IF(J70="","",IF(N(L70)&gt;0,J70+L70,IF(N(K70)&gt;0,J70+K70,"")))</f>
        <v/>
      </c>
      <c r="N70" s="16">
        <f>IF(M70="","",M70-TODAY())</f>
        <v/>
      </c>
      <c r="O70" s="18">
        <f>IF(AND(I70="",N70=""),"",IF(MIN(IF(I70="",99999,I70),IF(N70="",99999,N70))&lt;0,"PO TERMINIE",IF(MIN(IF(I70="",99999,I70),IF(N70="",99999,N70))&lt;=$C$3,"do "&amp;$C$3&amp;" dni","OK")))</f>
        <v/>
      </c>
      <c r="P70" s="19">
        <f>IF(C70="","",IFERROR(VLOOKUP(C70,Terminy!$A$5:$F$22,5,FALSE),""))</f>
        <v/>
      </c>
      <c r="Q70" s="21" t="n"/>
    </row>
    <row r="71">
      <c r="A71" s="12">
        <f>IF(B71="","",COUNTA($B$7:B71))</f>
        <v/>
      </c>
      <c r="B71" s="21" t="n"/>
      <c r="C71" s="21" t="n"/>
      <c r="D71" s="21" t="n"/>
      <c r="E71" s="21" t="n"/>
      <c r="F71" s="21" t="n"/>
      <c r="G71" s="14">
        <f>IF(C71="","",IFERROR(VLOOKUP(C71,Terminy!$A$5:$F$22,2,FALSE),""))</f>
        <v/>
      </c>
      <c r="H71" s="17" t="n"/>
      <c r="I71" s="16">
        <f>IF(H71="","",H71-TODAY())</f>
        <v/>
      </c>
      <c r="J71" s="17" t="n"/>
      <c r="K71" s="16">
        <f>IF(C71="","",IFERROR(VLOOKUP(C71,Terminy!$A$5:$F$22,4,FALSE),""))</f>
        <v/>
      </c>
      <c r="L71" s="16" t="n"/>
      <c r="M71" s="17">
        <f>IF(J71="","",IF(N(L71)&gt;0,J71+L71,IF(N(K71)&gt;0,J71+K71,"")))</f>
        <v/>
      </c>
      <c r="N71" s="16">
        <f>IF(M71="","",M71-TODAY())</f>
        <v/>
      </c>
      <c r="O71" s="18">
        <f>IF(AND(I71="",N71=""),"",IF(MIN(IF(I71="",99999,I71),IF(N71="",99999,N71))&lt;0,"PO TERMINIE",IF(MIN(IF(I71="",99999,I71),IF(N71="",99999,N71))&lt;=$C$3,"do "&amp;$C$3&amp;" dni","OK")))</f>
        <v/>
      </c>
      <c r="P71" s="19">
        <f>IF(C71="","",IFERROR(VLOOKUP(C71,Terminy!$A$5:$F$22,5,FALSE),""))</f>
        <v/>
      </c>
      <c r="Q71" s="21" t="n"/>
    </row>
    <row r="72">
      <c r="A72" s="12">
        <f>IF(B72="","",COUNTA($B$7:B72))</f>
        <v/>
      </c>
      <c r="B72" s="21" t="n"/>
      <c r="C72" s="21" t="n"/>
      <c r="D72" s="21" t="n"/>
      <c r="E72" s="21" t="n"/>
      <c r="F72" s="21" t="n"/>
      <c r="G72" s="14">
        <f>IF(C72="","",IFERROR(VLOOKUP(C72,Terminy!$A$5:$F$22,2,FALSE),""))</f>
        <v/>
      </c>
      <c r="H72" s="17" t="n"/>
      <c r="I72" s="16">
        <f>IF(H72="","",H72-TODAY())</f>
        <v/>
      </c>
      <c r="J72" s="17" t="n"/>
      <c r="K72" s="16">
        <f>IF(C72="","",IFERROR(VLOOKUP(C72,Terminy!$A$5:$F$22,4,FALSE),""))</f>
        <v/>
      </c>
      <c r="L72" s="16" t="n"/>
      <c r="M72" s="17">
        <f>IF(J72="","",IF(N(L72)&gt;0,J72+L72,IF(N(K72)&gt;0,J72+K72,"")))</f>
        <v/>
      </c>
      <c r="N72" s="16">
        <f>IF(M72="","",M72-TODAY())</f>
        <v/>
      </c>
      <c r="O72" s="18">
        <f>IF(AND(I72="",N72=""),"",IF(MIN(IF(I72="",99999,I72),IF(N72="",99999,N72))&lt;0,"PO TERMINIE",IF(MIN(IF(I72="",99999,I72),IF(N72="",99999,N72))&lt;=$C$3,"do "&amp;$C$3&amp;" dni","OK")))</f>
        <v/>
      </c>
      <c r="P72" s="19">
        <f>IF(C72="","",IFERROR(VLOOKUP(C72,Terminy!$A$5:$F$22,5,FALSE),""))</f>
        <v/>
      </c>
      <c r="Q72" s="21" t="n"/>
    </row>
    <row r="73">
      <c r="A73" s="12">
        <f>IF(B73="","",COUNTA($B$7:B73))</f>
        <v/>
      </c>
      <c r="B73" s="21" t="n"/>
      <c r="C73" s="21" t="n"/>
      <c r="D73" s="21" t="n"/>
      <c r="E73" s="21" t="n"/>
      <c r="F73" s="21" t="n"/>
      <c r="G73" s="14">
        <f>IF(C73="","",IFERROR(VLOOKUP(C73,Terminy!$A$5:$F$22,2,FALSE),""))</f>
        <v/>
      </c>
      <c r="H73" s="17" t="n"/>
      <c r="I73" s="16">
        <f>IF(H73="","",H73-TODAY())</f>
        <v/>
      </c>
      <c r="J73" s="17" t="n"/>
      <c r="K73" s="16">
        <f>IF(C73="","",IFERROR(VLOOKUP(C73,Terminy!$A$5:$F$22,4,FALSE),""))</f>
        <v/>
      </c>
      <c r="L73" s="16" t="n"/>
      <c r="M73" s="17">
        <f>IF(J73="","",IF(N(L73)&gt;0,J73+L73,IF(N(K73)&gt;0,J73+K73,"")))</f>
        <v/>
      </c>
      <c r="N73" s="16">
        <f>IF(M73="","",M73-TODAY())</f>
        <v/>
      </c>
      <c r="O73" s="18">
        <f>IF(AND(I73="",N73=""),"",IF(MIN(IF(I73="",99999,I73),IF(N73="",99999,N73))&lt;0,"PO TERMINIE",IF(MIN(IF(I73="",99999,I73),IF(N73="",99999,N73))&lt;=$C$3,"do "&amp;$C$3&amp;" dni","OK")))</f>
        <v/>
      </c>
      <c r="P73" s="19">
        <f>IF(C73="","",IFERROR(VLOOKUP(C73,Terminy!$A$5:$F$22,5,FALSE),""))</f>
        <v/>
      </c>
      <c r="Q73" s="21" t="n"/>
    </row>
    <row r="74">
      <c r="A74" s="12">
        <f>IF(B74="","",COUNTA($B$7:B74))</f>
        <v/>
      </c>
      <c r="B74" s="21" t="n"/>
      <c r="C74" s="21" t="n"/>
      <c r="D74" s="21" t="n"/>
      <c r="E74" s="21" t="n"/>
      <c r="F74" s="21" t="n"/>
      <c r="G74" s="14">
        <f>IF(C74="","",IFERROR(VLOOKUP(C74,Terminy!$A$5:$F$22,2,FALSE),""))</f>
        <v/>
      </c>
      <c r="H74" s="17" t="n"/>
      <c r="I74" s="16">
        <f>IF(H74="","",H74-TODAY())</f>
        <v/>
      </c>
      <c r="J74" s="17" t="n"/>
      <c r="K74" s="16">
        <f>IF(C74="","",IFERROR(VLOOKUP(C74,Terminy!$A$5:$F$22,4,FALSE),""))</f>
        <v/>
      </c>
      <c r="L74" s="16" t="n"/>
      <c r="M74" s="17">
        <f>IF(J74="","",IF(N(L74)&gt;0,J74+L74,IF(N(K74)&gt;0,J74+K74,"")))</f>
        <v/>
      </c>
      <c r="N74" s="16">
        <f>IF(M74="","",M74-TODAY())</f>
        <v/>
      </c>
      <c r="O74" s="18">
        <f>IF(AND(I74="",N74=""),"",IF(MIN(IF(I74="",99999,I74),IF(N74="",99999,N74))&lt;0,"PO TERMINIE",IF(MIN(IF(I74="",99999,I74),IF(N74="",99999,N74))&lt;=$C$3,"do "&amp;$C$3&amp;" dni","OK")))</f>
        <v/>
      </c>
      <c r="P74" s="19">
        <f>IF(C74="","",IFERROR(VLOOKUP(C74,Terminy!$A$5:$F$22,5,FALSE),""))</f>
        <v/>
      </c>
      <c r="Q74" s="21" t="n"/>
    </row>
    <row r="75">
      <c r="A75" s="12">
        <f>IF(B75="","",COUNTA($B$7:B75))</f>
        <v/>
      </c>
      <c r="B75" s="21" t="n"/>
      <c r="C75" s="21" t="n"/>
      <c r="D75" s="21" t="n"/>
      <c r="E75" s="21" t="n"/>
      <c r="F75" s="21" t="n"/>
      <c r="G75" s="14">
        <f>IF(C75="","",IFERROR(VLOOKUP(C75,Terminy!$A$5:$F$22,2,FALSE),""))</f>
        <v/>
      </c>
      <c r="H75" s="17" t="n"/>
      <c r="I75" s="16">
        <f>IF(H75="","",H75-TODAY())</f>
        <v/>
      </c>
      <c r="J75" s="17" t="n"/>
      <c r="K75" s="16">
        <f>IF(C75="","",IFERROR(VLOOKUP(C75,Terminy!$A$5:$F$22,4,FALSE),""))</f>
        <v/>
      </c>
      <c r="L75" s="16" t="n"/>
      <c r="M75" s="17">
        <f>IF(J75="","",IF(N(L75)&gt;0,J75+L75,IF(N(K75)&gt;0,J75+K75,"")))</f>
        <v/>
      </c>
      <c r="N75" s="16">
        <f>IF(M75="","",M75-TODAY())</f>
        <v/>
      </c>
      <c r="O75" s="18">
        <f>IF(AND(I75="",N75=""),"",IF(MIN(IF(I75="",99999,I75),IF(N75="",99999,N75))&lt;0,"PO TERMINIE",IF(MIN(IF(I75="",99999,I75),IF(N75="",99999,N75))&lt;=$C$3,"do "&amp;$C$3&amp;" dni","OK")))</f>
        <v/>
      </c>
      <c r="P75" s="19">
        <f>IF(C75="","",IFERROR(VLOOKUP(C75,Terminy!$A$5:$F$22,5,FALSE),""))</f>
        <v/>
      </c>
      <c r="Q75" s="21" t="n"/>
    </row>
    <row r="76">
      <c r="A76" s="12">
        <f>IF(B76="","",COUNTA($B$7:B76))</f>
        <v/>
      </c>
      <c r="B76" s="21" t="n"/>
      <c r="C76" s="21" t="n"/>
      <c r="D76" s="21" t="n"/>
      <c r="E76" s="21" t="n"/>
      <c r="F76" s="21" t="n"/>
      <c r="G76" s="14">
        <f>IF(C76="","",IFERROR(VLOOKUP(C76,Terminy!$A$5:$F$22,2,FALSE),""))</f>
        <v/>
      </c>
      <c r="H76" s="17" t="n"/>
      <c r="I76" s="16">
        <f>IF(H76="","",H76-TODAY())</f>
        <v/>
      </c>
      <c r="J76" s="17" t="n"/>
      <c r="K76" s="16">
        <f>IF(C76="","",IFERROR(VLOOKUP(C76,Terminy!$A$5:$F$22,4,FALSE),""))</f>
        <v/>
      </c>
      <c r="L76" s="16" t="n"/>
      <c r="M76" s="17">
        <f>IF(J76="","",IF(N(L76)&gt;0,J76+L76,IF(N(K76)&gt;0,J76+K76,"")))</f>
        <v/>
      </c>
      <c r="N76" s="16">
        <f>IF(M76="","",M76-TODAY())</f>
        <v/>
      </c>
      <c r="O76" s="18">
        <f>IF(AND(I76="",N76=""),"",IF(MIN(IF(I76="",99999,I76),IF(N76="",99999,N76))&lt;0,"PO TERMINIE",IF(MIN(IF(I76="",99999,I76),IF(N76="",99999,N76))&lt;=$C$3,"do "&amp;$C$3&amp;" dni","OK")))</f>
        <v/>
      </c>
      <c r="P76" s="19">
        <f>IF(C76="","",IFERROR(VLOOKUP(C76,Terminy!$A$5:$F$22,5,FALSE),""))</f>
        <v/>
      </c>
      <c r="Q76" s="21" t="n"/>
    </row>
    <row r="77">
      <c r="A77" s="12">
        <f>IF(B77="","",COUNTA($B$7:B77))</f>
        <v/>
      </c>
      <c r="B77" s="21" t="n"/>
      <c r="C77" s="21" t="n"/>
      <c r="D77" s="21" t="n"/>
      <c r="E77" s="21" t="n"/>
      <c r="F77" s="21" t="n"/>
      <c r="G77" s="14">
        <f>IF(C77="","",IFERROR(VLOOKUP(C77,Terminy!$A$5:$F$22,2,FALSE),""))</f>
        <v/>
      </c>
      <c r="H77" s="17" t="n"/>
      <c r="I77" s="16">
        <f>IF(H77="","",H77-TODAY())</f>
        <v/>
      </c>
      <c r="J77" s="17" t="n"/>
      <c r="K77" s="16">
        <f>IF(C77="","",IFERROR(VLOOKUP(C77,Terminy!$A$5:$F$22,4,FALSE),""))</f>
        <v/>
      </c>
      <c r="L77" s="16" t="n"/>
      <c r="M77" s="17">
        <f>IF(J77="","",IF(N(L77)&gt;0,J77+L77,IF(N(K77)&gt;0,J77+K77,"")))</f>
        <v/>
      </c>
      <c r="N77" s="16">
        <f>IF(M77="","",M77-TODAY())</f>
        <v/>
      </c>
      <c r="O77" s="18">
        <f>IF(AND(I77="",N77=""),"",IF(MIN(IF(I77="",99999,I77),IF(N77="",99999,N77))&lt;0,"PO TERMINIE",IF(MIN(IF(I77="",99999,I77),IF(N77="",99999,N77))&lt;=$C$3,"do "&amp;$C$3&amp;" dni","OK")))</f>
        <v/>
      </c>
      <c r="P77" s="19">
        <f>IF(C77="","",IFERROR(VLOOKUP(C77,Terminy!$A$5:$F$22,5,FALSE),""))</f>
        <v/>
      </c>
      <c r="Q77" s="21" t="n"/>
    </row>
    <row r="78">
      <c r="A78" s="12">
        <f>IF(B78="","",COUNTA($B$7:B78))</f>
        <v/>
      </c>
      <c r="B78" s="21" t="n"/>
      <c r="C78" s="21" t="n"/>
      <c r="D78" s="21" t="n"/>
      <c r="E78" s="21" t="n"/>
      <c r="F78" s="21" t="n"/>
      <c r="G78" s="14">
        <f>IF(C78="","",IFERROR(VLOOKUP(C78,Terminy!$A$5:$F$22,2,FALSE),""))</f>
        <v/>
      </c>
      <c r="H78" s="17" t="n"/>
      <c r="I78" s="16">
        <f>IF(H78="","",H78-TODAY())</f>
        <v/>
      </c>
      <c r="J78" s="17" t="n"/>
      <c r="K78" s="16">
        <f>IF(C78="","",IFERROR(VLOOKUP(C78,Terminy!$A$5:$F$22,4,FALSE),""))</f>
        <v/>
      </c>
      <c r="L78" s="16" t="n"/>
      <c r="M78" s="17">
        <f>IF(J78="","",IF(N(L78)&gt;0,J78+L78,IF(N(K78)&gt;0,J78+K78,"")))</f>
        <v/>
      </c>
      <c r="N78" s="16">
        <f>IF(M78="","",M78-TODAY())</f>
        <v/>
      </c>
      <c r="O78" s="18">
        <f>IF(AND(I78="",N78=""),"",IF(MIN(IF(I78="",99999,I78),IF(N78="",99999,N78))&lt;0,"PO TERMINIE",IF(MIN(IF(I78="",99999,I78),IF(N78="",99999,N78))&lt;=$C$3,"do "&amp;$C$3&amp;" dni","OK")))</f>
        <v/>
      </c>
      <c r="P78" s="19">
        <f>IF(C78="","",IFERROR(VLOOKUP(C78,Terminy!$A$5:$F$22,5,FALSE),""))</f>
        <v/>
      </c>
      <c r="Q78" s="21" t="n"/>
    </row>
    <row r="79">
      <c r="A79" s="12">
        <f>IF(B79="","",COUNTA($B$7:B79))</f>
        <v/>
      </c>
      <c r="B79" s="21" t="n"/>
      <c r="C79" s="21" t="n"/>
      <c r="D79" s="21" t="n"/>
      <c r="E79" s="21" t="n"/>
      <c r="F79" s="21" t="n"/>
      <c r="G79" s="14">
        <f>IF(C79="","",IFERROR(VLOOKUP(C79,Terminy!$A$5:$F$22,2,FALSE),""))</f>
        <v/>
      </c>
      <c r="H79" s="17" t="n"/>
      <c r="I79" s="16">
        <f>IF(H79="","",H79-TODAY())</f>
        <v/>
      </c>
      <c r="J79" s="17" t="n"/>
      <c r="K79" s="16">
        <f>IF(C79="","",IFERROR(VLOOKUP(C79,Terminy!$A$5:$F$22,4,FALSE),""))</f>
        <v/>
      </c>
      <c r="L79" s="16" t="n"/>
      <c r="M79" s="17">
        <f>IF(J79="","",IF(N(L79)&gt;0,J79+L79,IF(N(K79)&gt;0,J79+K79,"")))</f>
        <v/>
      </c>
      <c r="N79" s="16">
        <f>IF(M79="","",M79-TODAY())</f>
        <v/>
      </c>
      <c r="O79" s="18">
        <f>IF(AND(I79="",N79=""),"",IF(MIN(IF(I79="",99999,I79),IF(N79="",99999,N79))&lt;0,"PO TERMINIE",IF(MIN(IF(I79="",99999,I79),IF(N79="",99999,N79))&lt;=$C$3,"do "&amp;$C$3&amp;" dni","OK")))</f>
        <v/>
      </c>
      <c r="P79" s="19">
        <f>IF(C79="","",IFERROR(VLOOKUP(C79,Terminy!$A$5:$F$22,5,FALSE),""))</f>
        <v/>
      </c>
      <c r="Q79" s="21" t="n"/>
    </row>
    <row r="80">
      <c r="A80" s="12">
        <f>IF(B80="","",COUNTA($B$7:B80))</f>
        <v/>
      </c>
      <c r="B80" s="21" t="n"/>
      <c r="C80" s="21" t="n"/>
      <c r="D80" s="21" t="n"/>
      <c r="E80" s="21" t="n"/>
      <c r="F80" s="21" t="n"/>
      <c r="G80" s="14">
        <f>IF(C80="","",IFERROR(VLOOKUP(C80,Terminy!$A$5:$F$22,2,FALSE),""))</f>
        <v/>
      </c>
      <c r="H80" s="17" t="n"/>
      <c r="I80" s="16">
        <f>IF(H80="","",H80-TODAY())</f>
        <v/>
      </c>
      <c r="J80" s="17" t="n"/>
      <c r="K80" s="16">
        <f>IF(C80="","",IFERROR(VLOOKUP(C80,Terminy!$A$5:$F$22,4,FALSE),""))</f>
        <v/>
      </c>
      <c r="L80" s="16" t="n"/>
      <c r="M80" s="17">
        <f>IF(J80="","",IF(N(L80)&gt;0,J80+L80,IF(N(K80)&gt;0,J80+K80,"")))</f>
        <v/>
      </c>
      <c r="N80" s="16">
        <f>IF(M80="","",M80-TODAY())</f>
        <v/>
      </c>
      <c r="O80" s="18">
        <f>IF(AND(I80="",N80=""),"",IF(MIN(IF(I80="",99999,I80),IF(N80="",99999,N80))&lt;0,"PO TERMINIE",IF(MIN(IF(I80="",99999,I80),IF(N80="",99999,N80))&lt;=$C$3,"do "&amp;$C$3&amp;" dni","OK")))</f>
        <v/>
      </c>
      <c r="P80" s="19">
        <f>IF(C80="","",IFERROR(VLOOKUP(C80,Terminy!$A$5:$F$22,5,FALSE),""))</f>
        <v/>
      </c>
      <c r="Q80" s="21" t="n"/>
    </row>
    <row r="81">
      <c r="A81" s="12">
        <f>IF(B81="","",COUNTA($B$7:B81))</f>
        <v/>
      </c>
      <c r="B81" s="21" t="n"/>
      <c r="C81" s="21" t="n"/>
      <c r="D81" s="21" t="n"/>
      <c r="E81" s="21" t="n"/>
      <c r="F81" s="21" t="n"/>
      <c r="G81" s="14">
        <f>IF(C81="","",IFERROR(VLOOKUP(C81,Terminy!$A$5:$F$22,2,FALSE),""))</f>
        <v/>
      </c>
      <c r="H81" s="17" t="n"/>
      <c r="I81" s="16">
        <f>IF(H81="","",H81-TODAY())</f>
        <v/>
      </c>
      <c r="J81" s="17" t="n"/>
      <c r="K81" s="16">
        <f>IF(C81="","",IFERROR(VLOOKUP(C81,Terminy!$A$5:$F$22,4,FALSE),""))</f>
        <v/>
      </c>
      <c r="L81" s="16" t="n"/>
      <c r="M81" s="17">
        <f>IF(J81="","",IF(N(L81)&gt;0,J81+L81,IF(N(K81)&gt;0,J81+K81,"")))</f>
        <v/>
      </c>
      <c r="N81" s="16">
        <f>IF(M81="","",M81-TODAY())</f>
        <v/>
      </c>
      <c r="O81" s="18">
        <f>IF(AND(I81="",N81=""),"",IF(MIN(IF(I81="",99999,I81),IF(N81="",99999,N81))&lt;0,"PO TERMINIE",IF(MIN(IF(I81="",99999,I81),IF(N81="",99999,N81))&lt;=$C$3,"do "&amp;$C$3&amp;" dni","OK")))</f>
        <v/>
      </c>
      <c r="P81" s="19">
        <f>IF(C81="","",IFERROR(VLOOKUP(C81,Terminy!$A$5:$F$22,5,FALSE),""))</f>
        <v/>
      </c>
      <c r="Q81" s="21" t="n"/>
    </row>
    <row r="82">
      <c r="A82" s="12">
        <f>IF(B82="","",COUNTA($B$7:B82))</f>
        <v/>
      </c>
      <c r="B82" s="21" t="n"/>
      <c r="C82" s="21" t="n"/>
      <c r="D82" s="21" t="n"/>
      <c r="E82" s="21" t="n"/>
      <c r="F82" s="21" t="n"/>
      <c r="G82" s="14">
        <f>IF(C82="","",IFERROR(VLOOKUP(C82,Terminy!$A$5:$F$22,2,FALSE),""))</f>
        <v/>
      </c>
      <c r="H82" s="17" t="n"/>
      <c r="I82" s="16">
        <f>IF(H82="","",H82-TODAY())</f>
        <v/>
      </c>
      <c r="J82" s="17" t="n"/>
      <c r="K82" s="16">
        <f>IF(C82="","",IFERROR(VLOOKUP(C82,Terminy!$A$5:$F$22,4,FALSE),""))</f>
        <v/>
      </c>
      <c r="L82" s="16" t="n"/>
      <c r="M82" s="17">
        <f>IF(J82="","",IF(N(L82)&gt;0,J82+L82,IF(N(K82)&gt;0,J82+K82,"")))</f>
        <v/>
      </c>
      <c r="N82" s="16">
        <f>IF(M82="","",M82-TODAY())</f>
        <v/>
      </c>
      <c r="O82" s="18">
        <f>IF(AND(I82="",N82=""),"",IF(MIN(IF(I82="",99999,I82),IF(N82="",99999,N82))&lt;0,"PO TERMINIE",IF(MIN(IF(I82="",99999,I82),IF(N82="",99999,N82))&lt;=$C$3,"do "&amp;$C$3&amp;" dni","OK")))</f>
        <v/>
      </c>
      <c r="P82" s="19">
        <f>IF(C82="","",IFERROR(VLOOKUP(C82,Terminy!$A$5:$F$22,5,FALSE),""))</f>
        <v/>
      </c>
      <c r="Q82" s="21" t="n"/>
    </row>
    <row r="83">
      <c r="A83" s="12">
        <f>IF(B83="","",COUNTA($B$7:B83))</f>
        <v/>
      </c>
      <c r="B83" s="21" t="n"/>
      <c r="C83" s="21" t="n"/>
      <c r="D83" s="21" t="n"/>
      <c r="E83" s="21" t="n"/>
      <c r="F83" s="21" t="n"/>
      <c r="G83" s="14">
        <f>IF(C83="","",IFERROR(VLOOKUP(C83,Terminy!$A$5:$F$22,2,FALSE),""))</f>
        <v/>
      </c>
      <c r="H83" s="17" t="n"/>
      <c r="I83" s="16">
        <f>IF(H83="","",H83-TODAY())</f>
        <v/>
      </c>
      <c r="J83" s="17" t="n"/>
      <c r="K83" s="16">
        <f>IF(C83="","",IFERROR(VLOOKUP(C83,Terminy!$A$5:$F$22,4,FALSE),""))</f>
        <v/>
      </c>
      <c r="L83" s="16" t="n"/>
      <c r="M83" s="17">
        <f>IF(J83="","",IF(N(L83)&gt;0,J83+L83,IF(N(K83)&gt;0,J83+K83,"")))</f>
        <v/>
      </c>
      <c r="N83" s="16">
        <f>IF(M83="","",M83-TODAY())</f>
        <v/>
      </c>
      <c r="O83" s="18">
        <f>IF(AND(I83="",N83=""),"",IF(MIN(IF(I83="",99999,I83),IF(N83="",99999,N83))&lt;0,"PO TERMINIE",IF(MIN(IF(I83="",99999,I83),IF(N83="",99999,N83))&lt;=$C$3,"do "&amp;$C$3&amp;" dni","OK")))</f>
        <v/>
      </c>
      <c r="P83" s="19">
        <f>IF(C83="","",IFERROR(VLOOKUP(C83,Terminy!$A$5:$F$22,5,FALSE),""))</f>
        <v/>
      </c>
      <c r="Q83" s="21" t="n"/>
    </row>
    <row r="84">
      <c r="A84" s="12">
        <f>IF(B84="","",COUNTA($B$7:B84))</f>
        <v/>
      </c>
      <c r="B84" s="21" t="n"/>
      <c r="C84" s="21" t="n"/>
      <c r="D84" s="21" t="n"/>
      <c r="E84" s="21" t="n"/>
      <c r="F84" s="21" t="n"/>
      <c r="G84" s="14">
        <f>IF(C84="","",IFERROR(VLOOKUP(C84,Terminy!$A$5:$F$22,2,FALSE),""))</f>
        <v/>
      </c>
      <c r="H84" s="17" t="n"/>
      <c r="I84" s="16">
        <f>IF(H84="","",H84-TODAY())</f>
        <v/>
      </c>
      <c r="J84" s="17" t="n"/>
      <c r="K84" s="16">
        <f>IF(C84="","",IFERROR(VLOOKUP(C84,Terminy!$A$5:$F$22,4,FALSE),""))</f>
        <v/>
      </c>
      <c r="L84" s="16" t="n"/>
      <c r="M84" s="17">
        <f>IF(J84="","",IF(N(L84)&gt;0,J84+L84,IF(N(K84)&gt;0,J84+K84,"")))</f>
        <v/>
      </c>
      <c r="N84" s="16">
        <f>IF(M84="","",M84-TODAY())</f>
        <v/>
      </c>
      <c r="O84" s="18">
        <f>IF(AND(I84="",N84=""),"",IF(MIN(IF(I84="",99999,I84),IF(N84="",99999,N84))&lt;0,"PO TERMINIE",IF(MIN(IF(I84="",99999,I84),IF(N84="",99999,N84))&lt;=$C$3,"do "&amp;$C$3&amp;" dni","OK")))</f>
        <v/>
      </c>
      <c r="P84" s="19">
        <f>IF(C84="","",IFERROR(VLOOKUP(C84,Terminy!$A$5:$F$22,5,FALSE),""))</f>
        <v/>
      </c>
      <c r="Q84" s="21" t="n"/>
    </row>
    <row r="85">
      <c r="A85" s="12">
        <f>IF(B85="","",COUNTA($B$7:B85))</f>
        <v/>
      </c>
      <c r="B85" s="21" t="n"/>
      <c r="C85" s="21" t="n"/>
      <c r="D85" s="21" t="n"/>
      <c r="E85" s="21" t="n"/>
      <c r="F85" s="21" t="n"/>
      <c r="G85" s="14">
        <f>IF(C85="","",IFERROR(VLOOKUP(C85,Terminy!$A$5:$F$22,2,FALSE),""))</f>
        <v/>
      </c>
      <c r="H85" s="17" t="n"/>
      <c r="I85" s="16">
        <f>IF(H85="","",H85-TODAY())</f>
        <v/>
      </c>
      <c r="J85" s="17" t="n"/>
      <c r="K85" s="16">
        <f>IF(C85="","",IFERROR(VLOOKUP(C85,Terminy!$A$5:$F$22,4,FALSE),""))</f>
        <v/>
      </c>
      <c r="L85" s="16" t="n"/>
      <c r="M85" s="17">
        <f>IF(J85="","",IF(N(L85)&gt;0,J85+L85,IF(N(K85)&gt;0,J85+K85,"")))</f>
        <v/>
      </c>
      <c r="N85" s="16">
        <f>IF(M85="","",M85-TODAY())</f>
        <v/>
      </c>
      <c r="O85" s="18">
        <f>IF(AND(I85="",N85=""),"",IF(MIN(IF(I85="",99999,I85),IF(N85="",99999,N85))&lt;0,"PO TERMINIE",IF(MIN(IF(I85="",99999,I85),IF(N85="",99999,N85))&lt;=$C$3,"do "&amp;$C$3&amp;" dni","OK")))</f>
        <v/>
      </c>
      <c r="P85" s="19">
        <f>IF(C85="","",IFERROR(VLOOKUP(C85,Terminy!$A$5:$F$22,5,FALSE),""))</f>
        <v/>
      </c>
      <c r="Q85" s="21" t="n"/>
    </row>
    <row r="86">
      <c r="A86" s="12">
        <f>IF(B86="","",COUNTA($B$7:B86))</f>
        <v/>
      </c>
      <c r="B86" s="21" t="n"/>
      <c r="C86" s="21" t="n"/>
      <c r="D86" s="21" t="n"/>
      <c r="E86" s="21" t="n"/>
      <c r="F86" s="21" t="n"/>
      <c r="G86" s="14">
        <f>IF(C86="","",IFERROR(VLOOKUP(C86,Terminy!$A$5:$F$22,2,FALSE),""))</f>
        <v/>
      </c>
      <c r="H86" s="17" t="n"/>
      <c r="I86" s="16">
        <f>IF(H86="","",H86-TODAY())</f>
        <v/>
      </c>
      <c r="J86" s="17" t="n"/>
      <c r="K86" s="16">
        <f>IF(C86="","",IFERROR(VLOOKUP(C86,Terminy!$A$5:$F$22,4,FALSE),""))</f>
        <v/>
      </c>
      <c r="L86" s="16" t="n"/>
      <c r="M86" s="17">
        <f>IF(J86="","",IF(N(L86)&gt;0,J86+L86,IF(N(K86)&gt;0,J86+K86,"")))</f>
        <v/>
      </c>
      <c r="N86" s="16">
        <f>IF(M86="","",M86-TODAY())</f>
        <v/>
      </c>
      <c r="O86" s="18">
        <f>IF(AND(I86="",N86=""),"",IF(MIN(IF(I86="",99999,I86),IF(N86="",99999,N86))&lt;0,"PO TERMINIE",IF(MIN(IF(I86="",99999,I86),IF(N86="",99999,N86))&lt;=$C$3,"do "&amp;$C$3&amp;" dni","OK")))</f>
        <v/>
      </c>
      <c r="P86" s="19">
        <f>IF(C86="","",IFERROR(VLOOKUP(C86,Terminy!$A$5:$F$22,5,FALSE),""))</f>
        <v/>
      </c>
      <c r="Q86" s="21" t="n"/>
    </row>
    <row r="87">
      <c r="A87" s="12">
        <f>IF(B87="","",COUNTA($B$7:B87))</f>
        <v/>
      </c>
      <c r="B87" s="21" t="n"/>
      <c r="C87" s="21" t="n"/>
      <c r="D87" s="21" t="n"/>
      <c r="E87" s="21" t="n"/>
      <c r="F87" s="21" t="n"/>
      <c r="G87" s="14">
        <f>IF(C87="","",IFERROR(VLOOKUP(C87,Terminy!$A$5:$F$22,2,FALSE),""))</f>
        <v/>
      </c>
      <c r="H87" s="17" t="n"/>
      <c r="I87" s="16">
        <f>IF(H87="","",H87-TODAY())</f>
        <v/>
      </c>
      <c r="J87" s="17" t="n"/>
      <c r="K87" s="16">
        <f>IF(C87="","",IFERROR(VLOOKUP(C87,Terminy!$A$5:$F$22,4,FALSE),""))</f>
        <v/>
      </c>
      <c r="L87" s="16" t="n"/>
      <c r="M87" s="17">
        <f>IF(J87="","",IF(N(L87)&gt;0,J87+L87,IF(N(K87)&gt;0,J87+K87,"")))</f>
        <v/>
      </c>
      <c r="N87" s="16">
        <f>IF(M87="","",M87-TODAY())</f>
        <v/>
      </c>
      <c r="O87" s="18">
        <f>IF(AND(I87="",N87=""),"",IF(MIN(IF(I87="",99999,I87),IF(N87="",99999,N87))&lt;0,"PO TERMINIE",IF(MIN(IF(I87="",99999,I87),IF(N87="",99999,N87))&lt;=$C$3,"do "&amp;$C$3&amp;" dni","OK")))</f>
        <v/>
      </c>
      <c r="P87" s="19">
        <f>IF(C87="","",IFERROR(VLOOKUP(C87,Terminy!$A$5:$F$22,5,FALSE),""))</f>
        <v/>
      </c>
      <c r="Q87" s="21" t="n"/>
    </row>
    <row r="88">
      <c r="A88" s="12">
        <f>IF(B88="","",COUNTA($B$7:B88))</f>
        <v/>
      </c>
      <c r="B88" s="21" t="n"/>
      <c r="C88" s="21" t="n"/>
      <c r="D88" s="21" t="n"/>
      <c r="E88" s="21" t="n"/>
      <c r="F88" s="21" t="n"/>
      <c r="G88" s="14">
        <f>IF(C88="","",IFERROR(VLOOKUP(C88,Terminy!$A$5:$F$22,2,FALSE),""))</f>
        <v/>
      </c>
      <c r="H88" s="17" t="n"/>
      <c r="I88" s="16">
        <f>IF(H88="","",H88-TODAY())</f>
        <v/>
      </c>
      <c r="J88" s="17" t="n"/>
      <c r="K88" s="16">
        <f>IF(C88="","",IFERROR(VLOOKUP(C88,Terminy!$A$5:$F$22,4,FALSE),""))</f>
        <v/>
      </c>
      <c r="L88" s="16" t="n"/>
      <c r="M88" s="17">
        <f>IF(J88="","",IF(N(L88)&gt;0,J88+L88,IF(N(K88)&gt;0,J88+K88,"")))</f>
        <v/>
      </c>
      <c r="N88" s="16">
        <f>IF(M88="","",M88-TODAY())</f>
        <v/>
      </c>
      <c r="O88" s="18">
        <f>IF(AND(I88="",N88=""),"",IF(MIN(IF(I88="",99999,I88),IF(N88="",99999,N88))&lt;0,"PO TERMINIE",IF(MIN(IF(I88="",99999,I88),IF(N88="",99999,N88))&lt;=$C$3,"do "&amp;$C$3&amp;" dni","OK")))</f>
        <v/>
      </c>
      <c r="P88" s="19">
        <f>IF(C88="","",IFERROR(VLOOKUP(C88,Terminy!$A$5:$F$22,5,FALSE),""))</f>
        <v/>
      </c>
      <c r="Q88" s="21" t="n"/>
    </row>
    <row r="89">
      <c r="A89" s="12">
        <f>IF(B89="","",COUNTA($B$7:B89))</f>
        <v/>
      </c>
      <c r="B89" s="21" t="n"/>
      <c r="C89" s="21" t="n"/>
      <c r="D89" s="21" t="n"/>
      <c r="E89" s="21" t="n"/>
      <c r="F89" s="21" t="n"/>
      <c r="G89" s="14">
        <f>IF(C89="","",IFERROR(VLOOKUP(C89,Terminy!$A$5:$F$22,2,FALSE),""))</f>
        <v/>
      </c>
      <c r="H89" s="17" t="n"/>
      <c r="I89" s="16">
        <f>IF(H89="","",H89-TODAY())</f>
        <v/>
      </c>
      <c r="J89" s="17" t="n"/>
      <c r="K89" s="16">
        <f>IF(C89="","",IFERROR(VLOOKUP(C89,Terminy!$A$5:$F$22,4,FALSE),""))</f>
        <v/>
      </c>
      <c r="L89" s="16" t="n"/>
      <c r="M89" s="17">
        <f>IF(J89="","",IF(N(L89)&gt;0,J89+L89,IF(N(K89)&gt;0,J89+K89,"")))</f>
        <v/>
      </c>
      <c r="N89" s="16">
        <f>IF(M89="","",M89-TODAY())</f>
        <v/>
      </c>
      <c r="O89" s="18">
        <f>IF(AND(I89="",N89=""),"",IF(MIN(IF(I89="",99999,I89),IF(N89="",99999,N89))&lt;0,"PO TERMINIE",IF(MIN(IF(I89="",99999,I89),IF(N89="",99999,N89))&lt;=$C$3,"do "&amp;$C$3&amp;" dni","OK")))</f>
        <v/>
      </c>
      <c r="P89" s="19">
        <f>IF(C89="","",IFERROR(VLOOKUP(C89,Terminy!$A$5:$F$22,5,FALSE),""))</f>
        <v/>
      </c>
      <c r="Q89" s="21" t="n"/>
    </row>
    <row r="90">
      <c r="A90" s="12">
        <f>IF(B90="","",COUNTA($B$7:B90))</f>
        <v/>
      </c>
      <c r="B90" s="21" t="n"/>
      <c r="C90" s="21" t="n"/>
      <c r="D90" s="21" t="n"/>
      <c r="E90" s="21" t="n"/>
      <c r="F90" s="21" t="n"/>
      <c r="G90" s="14">
        <f>IF(C90="","",IFERROR(VLOOKUP(C90,Terminy!$A$5:$F$22,2,FALSE),""))</f>
        <v/>
      </c>
      <c r="H90" s="17" t="n"/>
      <c r="I90" s="16">
        <f>IF(H90="","",H90-TODAY())</f>
        <v/>
      </c>
      <c r="J90" s="17" t="n"/>
      <c r="K90" s="16">
        <f>IF(C90="","",IFERROR(VLOOKUP(C90,Terminy!$A$5:$F$22,4,FALSE),""))</f>
        <v/>
      </c>
      <c r="L90" s="16" t="n"/>
      <c r="M90" s="17">
        <f>IF(J90="","",IF(N(L90)&gt;0,J90+L90,IF(N(K90)&gt;0,J90+K90,"")))</f>
        <v/>
      </c>
      <c r="N90" s="16">
        <f>IF(M90="","",M90-TODAY())</f>
        <v/>
      </c>
      <c r="O90" s="18">
        <f>IF(AND(I90="",N90=""),"",IF(MIN(IF(I90="",99999,I90),IF(N90="",99999,N90))&lt;0,"PO TERMINIE",IF(MIN(IF(I90="",99999,I90),IF(N90="",99999,N90))&lt;=$C$3,"do "&amp;$C$3&amp;" dni","OK")))</f>
        <v/>
      </c>
      <c r="P90" s="19">
        <f>IF(C90="","",IFERROR(VLOOKUP(C90,Terminy!$A$5:$F$22,5,FALSE),""))</f>
        <v/>
      </c>
      <c r="Q90" s="21" t="n"/>
    </row>
    <row r="91">
      <c r="A91" s="12">
        <f>IF(B91="","",COUNTA($B$7:B91))</f>
        <v/>
      </c>
      <c r="B91" s="21" t="n"/>
      <c r="C91" s="21" t="n"/>
      <c r="D91" s="21" t="n"/>
      <c r="E91" s="21" t="n"/>
      <c r="F91" s="21" t="n"/>
      <c r="G91" s="14">
        <f>IF(C91="","",IFERROR(VLOOKUP(C91,Terminy!$A$5:$F$22,2,FALSE),""))</f>
        <v/>
      </c>
      <c r="H91" s="17" t="n"/>
      <c r="I91" s="16">
        <f>IF(H91="","",H91-TODAY())</f>
        <v/>
      </c>
      <c r="J91" s="17" t="n"/>
      <c r="K91" s="16">
        <f>IF(C91="","",IFERROR(VLOOKUP(C91,Terminy!$A$5:$F$22,4,FALSE),""))</f>
        <v/>
      </c>
      <c r="L91" s="16" t="n"/>
      <c r="M91" s="17">
        <f>IF(J91="","",IF(N(L91)&gt;0,J91+L91,IF(N(K91)&gt;0,J91+K91,"")))</f>
        <v/>
      </c>
      <c r="N91" s="16">
        <f>IF(M91="","",M91-TODAY())</f>
        <v/>
      </c>
      <c r="O91" s="18">
        <f>IF(AND(I91="",N91=""),"",IF(MIN(IF(I91="",99999,I91),IF(N91="",99999,N91))&lt;0,"PO TERMINIE",IF(MIN(IF(I91="",99999,I91),IF(N91="",99999,N91))&lt;=$C$3,"do "&amp;$C$3&amp;" dni","OK")))</f>
        <v/>
      </c>
      <c r="P91" s="19">
        <f>IF(C91="","",IFERROR(VLOOKUP(C91,Terminy!$A$5:$F$22,5,FALSE),""))</f>
        <v/>
      </c>
      <c r="Q91" s="21" t="n"/>
    </row>
    <row r="92">
      <c r="A92" s="12">
        <f>IF(B92="","",COUNTA($B$7:B92))</f>
        <v/>
      </c>
      <c r="B92" s="21" t="n"/>
      <c r="C92" s="21" t="n"/>
      <c r="D92" s="21" t="n"/>
      <c r="E92" s="21" t="n"/>
      <c r="F92" s="21" t="n"/>
      <c r="G92" s="14">
        <f>IF(C92="","",IFERROR(VLOOKUP(C92,Terminy!$A$5:$F$22,2,FALSE),""))</f>
        <v/>
      </c>
      <c r="H92" s="17" t="n"/>
      <c r="I92" s="16">
        <f>IF(H92="","",H92-TODAY())</f>
        <v/>
      </c>
      <c r="J92" s="17" t="n"/>
      <c r="K92" s="16">
        <f>IF(C92="","",IFERROR(VLOOKUP(C92,Terminy!$A$5:$F$22,4,FALSE),""))</f>
        <v/>
      </c>
      <c r="L92" s="16" t="n"/>
      <c r="M92" s="17">
        <f>IF(J92="","",IF(N(L92)&gt;0,J92+L92,IF(N(K92)&gt;0,J92+K92,"")))</f>
        <v/>
      </c>
      <c r="N92" s="16">
        <f>IF(M92="","",M92-TODAY())</f>
        <v/>
      </c>
      <c r="O92" s="18">
        <f>IF(AND(I92="",N92=""),"",IF(MIN(IF(I92="",99999,I92),IF(N92="",99999,N92))&lt;0,"PO TERMINIE",IF(MIN(IF(I92="",99999,I92),IF(N92="",99999,N92))&lt;=$C$3,"do "&amp;$C$3&amp;" dni","OK")))</f>
        <v/>
      </c>
      <c r="P92" s="19">
        <f>IF(C92="","",IFERROR(VLOOKUP(C92,Terminy!$A$5:$F$22,5,FALSE),""))</f>
        <v/>
      </c>
      <c r="Q92" s="21" t="n"/>
    </row>
    <row r="93">
      <c r="A93" s="12">
        <f>IF(B93="","",COUNTA($B$7:B93))</f>
        <v/>
      </c>
      <c r="B93" s="21" t="n"/>
      <c r="C93" s="21" t="n"/>
      <c r="D93" s="21" t="n"/>
      <c r="E93" s="21" t="n"/>
      <c r="F93" s="21" t="n"/>
      <c r="G93" s="14">
        <f>IF(C93="","",IFERROR(VLOOKUP(C93,Terminy!$A$5:$F$22,2,FALSE),""))</f>
        <v/>
      </c>
      <c r="H93" s="17" t="n"/>
      <c r="I93" s="16">
        <f>IF(H93="","",H93-TODAY())</f>
        <v/>
      </c>
      <c r="J93" s="17" t="n"/>
      <c r="K93" s="16">
        <f>IF(C93="","",IFERROR(VLOOKUP(C93,Terminy!$A$5:$F$22,4,FALSE),""))</f>
        <v/>
      </c>
      <c r="L93" s="16" t="n"/>
      <c r="M93" s="17">
        <f>IF(J93="","",IF(N(L93)&gt;0,J93+L93,IF(N(K93)&gt;0,J93+K93,"")))</f>
        <v/>
      </c>
      <c r="N93" s="16">
        <f>IF(M93="","",M93-TODAY())</f>
        <v/>
      </c>
      <c r="O93" s="18">
        <f>IF(AND(I93="",N93=""),"",IF(MIN(IF(I93="",99999,I93),IF(N93="",99999,N93))&lt;0,"PO TERMINIE",IF(MIN(IF(I93="",99999,I93),IF(N93="",99999,N93))&lt;=$C$3,"do "&amp;$C$3&amp;" dni","OK")))</f>
        <v/>
      </c>
      <c r="P93" s="19">
        <f>IF(C93="","",IFERROR(VLOOKUP(C93,Terminy!$A$5:$F$22,5,FALSE),""))</f>
        <v/>
      </c>
      <c r="Q93" s="21" t="n"/>
    </row>
    <row r="94">
      <c r="A94" s="12">
        <f>IF(B94="","",COUNTA($B$7:B94))</f>
        <v/>
      </c>
      <c r="B94" s="21" t="n"/>
      <c r="C94" s="21" t="n"/>
      <c r="D94" s="21" t="n"/>
      <c r="E94" s="21" t="n"/>
      <c r="F94" s="21" t="n"/>
      <c r="G94" s="14">
        <f>IF(C94="","",IFERROR(VLOOKUP(C94,Terminy!$A$5:$F$22,2,FALSE),""))</f>
        <v/>
      </c>
      <c r="H94" s="17" t="n"/>
      <c r="I94" s="16">
        <f>IF(H94="","",H94-TODAY())</f>
        <v/>
      </c>
      <c r="J94" s="17" t="n"/>
      <c r="K94" s="16">
        <f>IF(C94="","",IFERROR(VLOOKUP(C94,Terminy!$A$5:$F$22,4,FALSE),""))</f>
        <v/>
      </c>
      <c r="L94" s="16" t="n"/>
      <c r="M94" s="17">
        <f>IF(J94="","",IF(N(L94)&gt;0,J94+L94,IF(N(K94)&gt;0,J94+K94,"")))</f>
        <v/>
      </c>
      <c r="N94" s="16">
        <f>IF(M94="","",M94-TODAY())</f>
        <v/>
      </c>
      <c r="O94" s="18">
        <f>IF(AND(I94="",N94=""),"",IF(MIN(IF(I94="",99999,I94),IF(N94="",99999,N94))&lt;0,"PO TERMINIE",IF(MIN(IF(I94="",99999,I94),IF(N94="",99999,N94))&lt;=$C$3,"do "&amp;$C$3&amp;" dni","OK")))</f>
        <v/>
      </c>
      <c r="P94" s="19">
        <f>IF(C94="","",IFERROR(VLOOKUP(C94,Terminy!$A$5:$F$22,5,FALSE),""))</f>
        <v/>
      </c>
      <c r="Q94" s="21" t="n"/>
    </row>
    <row r="95">
      <c r="A95" s="12">
        <f>IF(B95="","",COUNTA($B$7:B95))</f>
        <v/>
      </c>
      <c r="B95" s="21" t="n"/>
      <c r="C95" s="21" t="n"/>
      <c r="D95" s="21" t="n"/>
      <c r="E95" s="21" t="n"/>
      <c r="F95" s="21" t="n"/>
      <c r="G95" s="14">
        <f>IF(C95="","",IFERROR(VLOOKUP(C95,Terminy!$A$5:$F$22,2,FALSE),""))</f>
        <v/>
      </c>
      <c r="H95" s="17" t="n"/>
      <c r="I95" s="16">
        <f>IF(H95="","",H95-TODAY())</f>
        <v/>
      </c>
      <c r="J95" s="17" t="n"/>
      <c r="K95" s="16">
        <f>IF(C95="","",IFERROR(VLOOKUP(C95,Terminy!$A$5:$F$22,4,FALSE),""))</f>
        <v/>
      </c>
      <c r="L95" s="16" t="n"/>
      <c r="M95" s="17">
        <f>IF(J95="","",IF(N(L95)&gt;0,J95+L95,IF(N(K95)&gt;0,J95+K95,"")))</f>
        <v/>
      </c>
      <c r="N95" s="16">
        <f>IF(M95="","",M95-TODAY())</f>
        <v/>
      </c>
      <c r="O95" s="18">
        <f>IF(AND(I95="",N95=""),"",IF(MIN(IF(I95="",99999,I95),IF(N95="",99999,N95))&lt;0,"PO TERMINIE",IF(MIN(IF(I95="",99999,I95),IF(N95="",99999,N95))&lt;=$C$3,"do "&amp;$C$3&amp;" dni","OK")))</f>
        <v/>
      </c>
      <c r="P95" s="19">
        <f>IF(C95="","",IFERROR(VLOOKUP(C95,Terminy!$A$5:$F$22,5,FALSE),""))</f>
        <v/>
      </c>
      <c r="Q95" s="21" t="n"/>
    </row>
    <row r="96">
      <c r="A96" s="12">
        <f>IF(B96="","",COUNTA($B$7:B96))</f>
        <v/>
      </c>
      <c r="B96" s="21" t="n"/>
      <c r="C96" s="21" t="n"/>
      <c r="D96" s="21" t="n"/>
      <c r="E96" s="21" t="n"/>
      <c r="F96" s="21" t="n"/>
      <c r="G96" s="14">
        <f>IF(C96="","",IFERROR(VLOOKUP(C96,Terminy!$A$5:$F$22,2,FALSE),""))</f>
        <v/>
      </c>
      <c r="H96" s="17" t="n"/>
      <c r="I96" s="16">
        <f>IF(H96="","",H96-TODAY())</f>
        <v/>
      </c>
      <c r="J96" s="17" t="n"/>
      <c r="K96" s="16">
        <f>IF(C96="","",IFERROR(VLOOKUP(C96,Terminy!$A$5:$F$22,4,FALSE),""))</f>
        <v/>
      </c>
      <c r="L96" s="16" t="n"/>
      <c r="M96" s="17">
        <f>IF(J96="","",IF(N(L96)&gt;0,J96+L96,IF(N(K96)&gt;0,J96+K96,"")))</f>
        <v/>
      </c>
      <c r="N96" s="16">
        <f>IF(M96="","",M96-TODAY())</f>
        <v/>
      </c>
      <c r="O96" s="18">
        <f>IF(AND(I96="",N96=""),"",IF(MIN(IF(I96="",99999,I96),IF(N96="",99999,N96))&lt;0,"PO TERMINIE",IF(MIN(IF(I96="",99999,I96),IF(N96="",99999,N96))&lt;=$C$3,"do "&amp;$C$3&amp;" dni","OK")))</f>
        <v/>
      </c>
      <c r="P96" s="19">
        <f>IF(C96="","",IFERROR(VLOOKUP(C96,Terminy!$A$5:$F$22,5,FALSE),""))</f>
        <v/>
      </c>
      <c r="Q96" s="21" t="n"/>
    </row>
    <row r="97">
      <c r="A97" s="12">
        <f>IF(B97="","",COUNTA($B$7:B97))</f>
        <v/>
      </c>
      <c r="B97" s="21" t="n"/>
      <c r="C97" s="21" t="n"/>
      <c r="D97" s="21" t="n"/>
      <c r="E97" s="21" t="n"/>
      <c r="F97" s="21" t="n"/>
      <c r="G97" s="14">
        <f>IF(C97="","",IFERROR(VLOOKUP(C97,Terminy!$A$5:$F$22,2,FALSE),""))</f>
        <v/>
      </c>
      <c r="H97" s="17" t="n"/>
      <c r="I97" s="16">
        <f>IF(H97="","",H97-TODAY())</f>
        <v/>
      </c>
      <c r="J97" s="17" t="n"/>
      <c r="K97" s="16">
        <f>IF(C97="","",IFERROR(VLOOKUP(C97,Terminy!$A$5:$F$22,4,FALSE),""))</f>
        <v/>
      </c>
      <c r="L97" s="16" t="n"/>
      <c r="M97" s="17">
        <f>IF(J97="","",IF(N(L97)&gt;0,J97+L97,IF(N(K97)&gt;0,J97+K97,"")))</f>
        <v/>
      </c>
      <c r="N97" s="16">
        <f>IF(M97="","",M97-TODAY())</f>
        <v/>
      </c>
      <c r="O97" s="18">
        <f>IF(AND(I97="",N97=""),"",IF(MIN(IF(I97="",99999,I97),IF(N97="",99999,N97))&lt;0,"PO TERMINIE",IF(MIN(IF(I97="",99999,I97),IF(N97="",99999,N97))&lt;=$C$3,"do "&amp;$C$3&amp;" dni","OK")))</f>
        <v/>
      </c>
      <c r="P97" s="19">
        <f>IF(C97="","",IFERROR(VLOOKUP(C97,Terminy!$A$5:$F$22,5,FALSE),""))</f>
        <v/>
      </c>
      <c r="Q97" s="21" t="n"/>
    </row>
    <row r="98">
      <c r="A98" s="12">
        <f>IF(B98="","",COUNTA($B$7:B98))</f>
        <v/>
      </c>
      <c r="B98" s="21" t="n"/>
      <c r="C98" s="21" t="n"/>
      <c r="D98" s="21" t="n"/>
      <c r="E98" s="21" t="n"/>
      <c r="F98" s="21" t="n"/>
      <c r="G98" s="14">
        <f>IF(C98="","",IFERROR(VLOOKUP(C98,Terminy!$A$5:$F$22,2,FALSE),""))</f>
        <v/>
      </c>
      <c r="H98" s="17" t="n"/>
      <c r="I98" s="16">
        <f>IF(H98="","",H98-TODAY())</f>
        <v/>
      </c>
      <c r="J98" s="17" t="n"/>
      <c r="K98" s="16">
        <f>IF(C98="","",IFERROR(VLOOKUP(C98,Terminy!$A$5:$F$22,4,FALSE),""))</f>
        <v/>
      </c>
      <c r="L98" s="16" t="n"/>
      <c r="M98" s="17">
        <f>IF(J98="","",IF(N(L98)&gt;0,J98+L98,IF(N(K98)&gt;0,J98+K98,"")))</f>
        <v/>
      </c>
      <c r="N98" s="16">
        <f>IF(M98="","",M98-TODAY())</f>
        <v/>
      </c>
      <c r="O98" s="18">
        <f>IF(AND(I98="",N98=""),"",IF(MIN(IF(I98="",99999,I98),IF(N98="",99999,N98))&lt;0,"PO TERMINIE",IF(MIN(IF(I98="",99999,I98),IF(N98="",99999,N98))&lt;=$C$3,"do "&amp;$C$3&amp;" dni","OK")))</f>
        <v/>
      </c>
      <c r="P98" s="19">
        <f>IF(C98="","",IFERROR(VLOOKUP(C98,Terminy!$A$5:$F$22,5,FALSE),""))</f>
        <v/>
      </c>
      <c r="Q98" s="21" t="n"/>
    </row>
    <row r="99">
      <c r="A99" s="12">
        <f>IF(B99="","",COUNTA($B$7:B99))</f>
        <v/>
      </c>
      <c r="B99" s="21" t="n"/>
      <c r="C99" s="21" t="n"/>
      <c r="D99" s="21" t="n"/>
      <c r="E99" s="21" t="n"/>
      <c r="F99" s="21" t="n"/>
      <c r="G99" s="14">
        <f>IF(C99="","",IFERROR(VLOOKUP(C99,Terminy!$A$5:$F$22,2,FALSE),""))</f>
        <v/>
      </c>
      <c r="H99" s="17" t="n"/>
      <c r="I99" s="16">
        <f>IF(H99="","",H99-TODAY())</f>
        <v/>
      </c>
      <c r="J99" s="17" t="n"/>
      <c r="K99" s="16">
        <f>IF(C99="","",IFERROR(VLOOKUP(C99,Terminy!$A$5:$F$22,4,FALSE),""))</f>
        <v/>
      </c>
      <c r="L99" s="16" t="n"/>
      <c r="M99" s="17">
        <f>IF(J99="","",IF(N(L99)&gt;0,J99+L99,IF(N(K99)&gt;0,J99+K99,"")))</f>
        <v/>
      </c>
      <c r="N99" s="16">
        <f>IF(M99="","",M99-TODAY())</f>
        <v/>
      </c>
      <c r="O99" s="18">
        <f>IF(AND(I99="",N99=""),"",IF(MIN(IF(I99="",99999,I99),IF(N99="",99999,N99))&lt;0,"PO TERMINIE",IF(MIN(IF(I99="",99999,I99),IF(N99="",99999,N99))&lt;=$C$3,"do "&amp;$C$3&amp;" dni","OK")))</f>
        <v/>
      </c>
      <c r="P99" s="19">
        <f>IF(C99="","",IFERROR(VLOOKUP(C99,Terminy!$A$5:$F$22,5,FALSE),""))</f>
        <v/>
      </c>
      <c r="Q99" s="21" t="n"/>
    </row>
    <row r="100">
      <c r="A100" s="12">
        <f>IF(B100="","",COUNTA($B$7:B100))</f>
        <v/>
      </c>
      <c r="B100" s="21" t="n"/>
      <c r="C100" s="21" t="n"/>
      <c r="D100" s="21" t="n"/>
      <c r="E100" s="21" t="n"/>
      <c r="F100" s="21" t="n"/>
      <c r="G100" s="14">
        <f>IF(C100="","",IFERROR(VLOOKUP(C100,Terminy!$A$5:$F$22,2,FALSE),""))</f>
        <v/>
      </c>
      <c r="H100" s="17" t="n"/>
      <c r="I100" s="16">
        <f>IF(H100="","",H100-TODAY())</f>
        <v/>
      </c>
      <c r="J100" s="17" t="n"/>
      <c r="K100" s="16">
        <f>IF(C100="","",IFERROR(VLOOKUP(C100,Terminy!$A$5:$F$22,4,FALSE),""))</f>
        <v/>
      </c>
      <c r="L100" s="16" t="n"/>
      <c r="M100" s="17">
        <f>IF(J100="","",IF(N(L100)&gt;0,J100+L100,IF(N(K100)&gt;0,J100+K100,"")))</f>
        <v/>
      </c>
      <c r="N100" s="16">
        <f>IF(M100="","",M100-TODAY())</f>
        <v/>
      </c>
      <c r="O100" s="18">
        <f>IF(AND(I100="",N100=""),"",IF(MIN(IF(I100="",99999,I100),IF(N100="",99999,N100))&lt;0,"PO TERMINIE",IF(MIN(IF(I100="",99999,I100),IF(N100="",99999,N100))&lt;=$C$3,"do "&amp;$C$3&amp;" dni","OK")))</f>
        <v/>
      </c>
      <c r="P100" s="19">
        <f>IF(C100="","",IFERROR(VLOOKUP(C100,Terminy!$A$5:$F$22,5,FALSE),""))</f>
        <v/>
      </c>
      <c r="Q100" s="21" t="n"/>
    </row>
    <row r="101">
      <c r="A101" s="12">
        <f>IF(B101="","",COUNTA($B$7:B101))</f>
        <v/>
      </c>
      <c r="B101" s="21" t="n"/>
      <c r="C101" s="21" t="n"/>
      <c r="D101" s="21" t="n"/>
      <c r="E101" s="21" t="n"/>
      <c r="F101" s="21" t="n"/>
      <c r="G101" s="14">
        <f>IF(C101="","",IFERROR(VLOOKUP(C101,Terminy!$A$5:$F$22,2,FALSE),""))</f>
        <v/>
      </c>
      <c r="H101" s="17" t="n"/>
      <c r="I101" s="16">
        <f>IF(H101="","",H101-TODAY())</f>
        <v/>
      </c>
      <c r="J101" s="17" t="n"/>
      <c r="K101" s="16">
        <f>IF(C101="","",IFERROR(VLOOKUP(C101,Terminy!$A$5:$F$22,4,FALSE),""))</f>
        <v/>
      </c>
      <c r="L101" s="16" t="n"/>
      <c r="M101" s="17">
        <f>IF(J101="","",IF(N(L101)&gt;0,J101+L101,IF(N(K101)&gt;0,J101+K101,"")))</f>
        <v/>
      </c>
      <c r="N101" s="16">
        <f>IF(M101="","",M101-TODAY())</f>
        <v/>
      </c>
      <c r="O101" s="18">
        <f>IF(AND(I101="",N101=""),"",IF(MIN(IF(I101="",99999,I101),IF(N101="",99999,N101))&lt;0,"PO TERMINIE",IF(MIN(IF(I101="",99999,I101),IF(N101="",99999,N101))&lt;=$C$3,"do "&amp;$C$3&amp;" dni","OK")))</f>
        <v/>
      </c>
      <c r="P101" s="19">
        <f>IF(C101="","",IFERROR(VLOOKUP(C101,Terminy!$A$5:$F$22,5,FALSE),""))</f>
        <v/>
      </c>
      <c r="Q101" s="21" t="n"/>
    </row>
    <row r="102">
      <c r="A102" s="12">
        <f>IF(B102="","",COUNTA($B$7:B102))</f>
        <v/>
      </c>
      <c r="B102" s="21" t="n"/>
      <c r="C102" s="21" t="n"/>
      <c r="D102" s="21" t="n"/>
      <c r="E102" s="21" t="n"/>
      <c r="F102" s="21" t="n"/>
      <c r="G102" s="14">
        <f>IF(C102="","",IFERROR(VLOOKUP(C102,Terminy!$A$5:$F$22,2,FALSE),""))</f>
        <v/>
      </c>
      <c r="H102" s="17" t="n"/>
      <c r="I102" s="16">
        <f>IF(H102="","",H102-TODAY())</f>
        <v/>
      </c>
      <c r="J102" s="17" t="n"/>
      <c r="K102" s="16">
        <f>IF(C102="","",IFERROR(VLOOKUP(C102,Terminy!$A$5:$F$22,4,FALSE),""))</f>
        <v/>
      </c>
      <c r="L102" s="16" t="n"/>
      <c r="M102" s="17">
        <f>IF(J102="","",IF(N(L102)&gt;0,J102+L102,IF(N(K102)&gt;0,J102+K102,"")))</f>
        <v/>
      </c>
      <c r="N102" s="16">
        <f>IF(M102="","",M102-TODAY())</f>
        <v/>
      </c>
      <c r="O102" s="18">
        <f>IF(AND(I102="",N102=""),"",IF(MIN(IF(I102="",99999,I102),IF(N102="",99999,N102))&lt;0,"PO TERMINIE",IF(MIN(IF(I102="",99999,I102),IF(N102="",99999,N102))&lt;=$C$3,"do "&amp;$C$3&amp;" dni","OK")))</f>
        <v/>
      </c>
      <c r="P102" s="19">
        <f>IF(C102="","",IFERROR(VLOOKUP(C102,Terminy!$A$5:$F$22,5,FALSE),""))</f>
        <v/>
      </c>
      <c r="Q102" s="21" t="n"/>
    </row>
    <row r="103">
      <c r="A103" s="12">
        <f>IF(B103="","",COUNTA($B$7:B103))</f>
        <v/>
      </c>
      <c r="B103" s="21" t="n"/>
      <c r="C103" s="21" t="n"/>
      <c r="D103" s="21" t="n"/>
      <c r="E103" s="21" t="n"/>
      <c r="F103" s="21" t="n"/>
      <c r="G103" s="14">
        <f>IF(C103="","",IFERROR(VLOOKUP(C103,Terminy!$A$5:$F$22,2,FALSE),""))</f>
        <v/>
      </c>
      <c r="H103" s="17" t="n"/>
      <c r="I103" s="16">
        <f>IF(H103="","",H103-TODAY())</f>
        <v/>
      </c>
      <c r="J103" s="17" t="n"/>
      <c r="K103" s="16">
        <f>IF(C103="","",IFERROR(VLOOKUP(C103,Terminy!$A$5:$F$22,4,FALSE),""))</f>
        <v/>
      </c>
      <c r="L103" s="16" t="n"/>
      <c r="M103" s="17">
        <f>IF(J103="","",IF(N(L103)&gt;0,J103+L103,IF(N(K103)&gt;0,J103+K103,"")))</f>
        <v/>
      </c>
      <c r="N103" s="16">
        <f>IF(M103="","",M103-TODAY())</f>
        <v/>
      </c>
      <c r="O103" s="18">
        <f>IF(AND(I103="",N103=""),"",IF(MIN(IF(I103="",99999,I103),IF(N103="",99999,N103))&lt;0,"PO TERMINIE",IF(MIN(IF(I103="",99999,I103),IF(N103="",99999,N103))&lt;=$C$3,"do "&amp;$C$3&amp;" dni","OK")))</f>
        <v/>
      </c>
      <c r="P103" s="19">
        <f>IF(C103="","",IFERROR(VLOOKUP(C103,Terminy!$A$5:$F$22,5,FALSE),""))</f>
        <v/>
      </c>
      <c r="Q103" s="21" t="n"/>
    </row>
    <row r="104">
      <c r="A104" s="12">
        <f>IF(B104="","",COUNTA($B$7:B104))</f>
        <v/>
      </c>
      <c r="B104" s="21" t="n"/>
      <c r="C104" s="21" t="n"/>
      <c r="D104" s="21" t="n"/>
      <c r="E104" s="21" t="n"/>
      <c r="F104" s="21" t="n"/>
      <c r="G104" s="14">
        <f>IF(C104="","",IFERROR(VLOOKUP(C104,Terminy!$A$5:$F$22,2,FALSE),""))</f>
        <v/>
      </c>
      <c r="H104" s="17" t="n"/>
      <c r="I104" s="16">
        <f>IF(H104="","",H104-TODAY())</f>
        <v/>
      </c>
      <c r="J104" s="17" t="n"/>
      <c r="K104" s="16">
        <f>IF(C104="","",IFERROR(VLOOKUP(C104,Terminy!$A$5:$F$22,4,FALSE),""))</f>
        <v/>
      </c>
      <c r="L104" s="16" t="n"/>
      <c r="M104" s="17">
        <f>IF(J104="","",IF(N(L104)&gt;0,J104+L104,IF(N(K104)&gt;0,J104+K104,"")))</f>
        <v/>
      </c>
      <c r="N104" s="16">
        <f>IF(M104="","",M104-TODAY())</f>
        <v/>
      </c>
      <c r="O104" s="18">
        <f>IF(AND(I104="",N104=""),"",IF(MIN(IF(I104="",99999,I104),IF(N104="",99999,N104))&lt;0,"PO TERMINIE",IF(MIN(IF(I104="",99999,I104),IF(N104="",99999,N104))&lt;=$C$3,"do "&amp;$C$3&amp;" dni","OK")))</f>
        <v/>
      </c>
      <c r="P104" s="19">
        <f>IF(C104="","",IFERROR(VLOOKUP(C104,Terminy!$A$5:$F$22,5,FALSE),""))</f>
        <v/>
      </c>
      <c r="Q104" s="21" t="n"/>
    </row>
    <row r="105">
      <c r="A105" s="12">
        <f>IF(B105="","",COUNTA($B$7:B105))</f>
        <v/>
      </c>
      <c r="B105" s="21" t="n"/>
      <c r="C105" s="21" t="n"/>
      <c r="D105" s="21" t="n"/>
      <c r="E105" s="21" t="n"/>
      <c r="F105" s="21" t="n"/>
      <c r="G105" s="14">
        <f>IF(C105="","",IFERROR(VLOOKUP(C105,Terminy!$A$5:$F$22,2,FALSE),""))</f>
        <v/>
      </c>
      <c r="H105" s="17" t="n"/>
      <c r="I105" s="16">
        <f>IF(H105="","",H105-TODAY())</f>
        <v/>
      </c>
      <c r="J105" s="17" t="n"/>
      <c r="K105" s="16">
        <f>IF(C105="","",IFERROR(VLOOKUP(C105,Terminy!$A$5:$F$22,4,FALSE),""))</f>
        <v/>
      </c>
      <c r="L105" s="16" t="n"/>
      <c r="M105" s="17">
        <f>IF(J105="","",IF(N(L105)&gt;0,J105+L105,IF(N(K105)&gt;0,J105+K105,"")))</f>
        <v/>
      </c>
      <c r="N105" s="16">
        <f>IF(M105="","",M105-TODAY())</f>
        <v/>
      </c>
      <c r="O105" s="18">
        <f>IF(AND(I105="",N105=""),"",IF(MIN(IF(I105="",99999,I105),IF(N105="",99999,N105))&lt;0,"PO TERMINIE",IF(MIN(IF(I105="",99999,I105),IF(N105="",99999,N105))&lt;=$C$3,"do "&amp;$C$3&amp;" dni","OK")))</f>
        <v/>
      </c>
      <c r="P105" s="19">
        <f>IF(C105="","",IFERROR(VLOOKUP(C105,Terminy!$A$5:$F$22,5,FALSE),""))</f>
        <v/>
      </c>
      <c r="Q105" s="21" t="n"/>
    </row>
    <row r="106">
      <c r="A106" s="12">
        <f>IF(B106="","",COUNTA($B$7:B106))</f>
        <v/>
      </c>
      <c r="B106" s="21" t="n"/>
      <c r="C106" s="21" t="n"/>
      <c r="D106" s="21" t="n"/>
      <c r="E106" s="21" t="n"/>
      <c r="F106" s="21" t="n"/>
      <c r="G106" s="14">
        <f>IF(C106="","",IFERROR(VLOOKUP(C106,Terminy!$A$5:$F$22,2,FALSE),""))</f>
        <v/>
      </c>
      <c r="H106" s="17" t="n"/>
      <c r="I106" s="16">
        <f>IF(H106="","",H106-TODAY())</f>
        <v/>
      </c>
      <c r="J106" s="17" t="n"/>
      <c r="K106" s="16">
        <f>IF(C106="","",IFERROR(VLOOKUP(C106,Terminy!$A$5:$F$22,4,FALSE),""))</f>
        <v/>
      </c>
      <c r="L106" s="16" t="n"/>
      <c r="M106" s="17">
        <f>IF(J106="","",IF(N(L106)&gt;0,J106+L106,IF(N(K106)&gt;0,J106+K106,"")))</f>
        <v/>
      </c>
      <c r="N106" s="16">
        <f>IF(M106="","",M106-TODAY())</f>
        <v/>
      </c>
      <c r="O106" s="18">
        <f>IF(AND(I106="",N106=""),"",IF(MIN(IF(I106="",99999,I106),IF(N106="",99999,N106))&lt;0,"PO TERMINIE",IF(MIN(IF(I106="",99999,I106),IF(N106="",99999,N106))&lt;=$C$3,"do "&amp;$C$3&amp;" dni","OK")))</f>
        <v/>
      </c>
      <c r="P106" s="19">
        <f>IF(C106="","",IFERROR(VLOOKUP(C106,Terminy!$A$5:$F$22,5,FALSE),""))</f>
        <v/>
      </c>
      <c r="Q106" s="21" t="n"/>
    </row>
  </sheetData>
  <autoFilter ref="A6:Q106"/>
  <mergeCells count="1">
    <mergeCell ref="E3:G3"/>
  </mergeCells>
  <conditionalFormatting sqref="H7:I106">
    <cfRule type="expression" priority="1" dxfId="0">
      <formula>AND(ISNUMBER($I7),$I7&lt;0)</formula>
    </cfRule>
    <cfRule type="expression" priority="2" dxfId="1">
      <formula>AND(ISNUMBER($I7),$I7&gt;=0,$I7&lt;=$C$3)</formula>
    </cfRule>
    <cfRule type="expression" priority="3" dxfId="2">
      <formula>AND(ISNUMBER($I7),$I7&gt;$C$3)</formula>
    </cfRule>
  </conditionalFormatting>
  <conditionalFormatting sqref="M7:N106">
    <cfRule type="expression" priority="4" dxfId="0">
      <formula>AND(ISNUMBER($N7),$N7&lt;0)</formula>
    </cfRule>
    <cfRule type="expression" priority="5" dxfId="1">
      <formula>AND(ISNUMBER($N7),$N7&gt;=0,$N7&lt;=$C$3)</formula>
    </cfRule>
    <cfRule type="expression" priority="6" dxfId="2">
      <formula>AND(ISNUMBER($N7),$N7&gt;$C$3)</formula>
    </cfRule>
  </conditionalFormatting>
  <conditionalFormatting sqref="O7:O106">
    <cfRule type="expression" priority="7" dxfId="0">
      <formula>$O7="PO TERMINIE"</formula>
    </cfRule>
    <cfRule type="expression" priority="8" dxfId="1">
      <formula>LEFT($O7,2)="do"</formula>
    </cfRule>
    <cfRule type="expression" priority="9" dxfId="2">
      <formula>$O7="OK"</formula>
    </cfRule>
  </conditionalFormatting>
  <dataValidations count="5">
    <dataValidation sqref="C3" showDropDown="0" showInputMessage="0" showErrorMessage="1" allowBlank="0" error="Wpisz liczbę dni od 0 do 365." type="whole" operator="between">
      <formula1>0</formula1>
      <formula2>365</formula2>
    </dataValidation>
    <dataValidation sqref="C7:C106" showDropDown="0" showInputMessage="0" showErrorMessage="1" allowBlank="1" errorTitle="Wybierz z listy" error="Wybierz rodzaj z listy w arkuszu Terminy." type="list" errorStyle="stop">
      <formula1>Terminy!$A$5:$A$22</formula1>
    </dataValidation>
    <dataValidation sqref="H7:H106" showDropDown="0" showInputMessage="0" showErrorMessage="1" allowBlank="1" errorTitle="Nieprawidłowa data" error="Wpisz datę w formacie DD.MM.RRRR." type="date" errorStyle="stop" operator="greaterThanOrEqual">
      <formula1>DATE(2000,1,1)</formula1>
    </dataValidation>
    <dataValidation sqref="J7:J106" showDropDown="0" showInputMessage="0" showErrorMessage="1" allowBlank="1" errorTitle="Nieprawidłowa data" error="Wpisz datę w formacie DD.MM.RRRR." type="date" errorStyle="stop" operator="greaterThanOrEqual">
      <formula1>DATE(2000,1,1)</formula1>
    </dataValidation>
    <dataValidation sqref="L7:L106" showDropDown="0" showInputMessage="0" showErrorMessage="1" allowBlank="1" error="Wpisz liczbę dni z instrukcji eksploatacji, np. 30." type="whole" operator="between">
      <formula1>1</formula1>
      <formula2>1000</formula2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6" customWidth="1" min="3" max="3"/>
    <col width="16" customWidth="1" min="4" max="4"/>
    <col width="36" customWidth="1" min="5" max="5"/>
    <col width="34" customWidth="1" min="6" max="6"/>
  </cols>
  <sheetData>
    <row r="1" ht="26" customHeight="1">
      <c r="A1" s="1" t="inlineStr">
        <is>
          <t>Terminy badań UDT i przeglądów według przepisów</t>
        </is>
      </c>
    </row>
    <row r="2">
      <c r="A2" s="2" t="inlineStr">
        <is>
          <t>Rozporządzenie MPiT z 30.10.2018 (Dz.U. poz. 2176): załącznik nr 1 (formy dozoru, badania) i nr 2 (przeglądy konserwacyjne, jeśli instrukcja nie podaje innych). Rusztowania: § 127 rozporządzenia o BHP przy robotach budowlanych (co najmniej raz w miesiącu).</t>
        </is>
      </c>
    </row>
    <row r="3">
      <c r="A3" s="10" t="inlineStr">
        <is>
          <t>Terminy badań UDT są ustalane w protokole jako miesiąc i rok: przepisz je do kolumny „Następne badanie UDT”, wpisując 1. dzień miesiąca.</t>
        </is>
      </c>
    </row>
    <row r="4">
      <c r="A4" s="11" t="inlineStr">
        <is>
          <t>Rodzaj</t>
        </is>
      </c>
      <c r="B4" s="11" t="inlineStr">
        <is>
          <t>Forma dozoru</t>
        </is>
      </c>
      <c r="C4" s="11" t="inlineStr">
        <is>
          <t>Badanie UDT</t>
        </is>
      </c>
      <c r="D4" s="11" t="inlineStr">
        <is>
          <t>Przegląd co (dni)</t>
        </is>
      </c>
      <c r="E4" s="11" t="inlineStr">
        <is>
          <t>Uprawnienia operatora</t>
        </is>
      </c>
      <c r="F4" s="11" t="inlineStr">
        <is>
          <t>Podstawa</t>
        </is>
      </c>
    </row>
    <row r="5">
      <c r="A5" s="21" t="inlineStr">
        <is>
          <t>żuraw wieżowy, samojezdny lub szybkomontujący</t>
        </is>
      </c>
      <c r="B5" s="12" t="inlineStr">
        <is>
          <t>pełny</t>
        </is>
      </c>
      <c r="C5" s="21" t="inlineStr">
        <is>
          <t>okresowe co rok</t>
        </is>
      </c>
      <c r="D5" s="16" t="n">
        <v>30</v>
      </c>
      <c r="E5" s="21" t="inlineStr">
        <is>
          <t>zaświadczenie UDT</t>
        </is>
      </c>
      <c r="F5" s="21" t="inlineStr">
        <is>
          <t>zał. 1 lp. 14, zał. 2 lp. 10</t>
        </is>
      </c>
    </row>
    <row r="6">
      <c r="A6" s="21" t="inlineStr">
        <is>
          <t>żuraw stacjonarny lub przewoźny inny</t>
        </is>
      </c>
      <c r="B6" s="12" t="inlineStr">
        <is>
          <t>ograniczony</t>
        </is>
      </c>
      <c r="C6" s="21" t="inlineStr">
        <is>
          <t>doraźne kontrolne co 2 lata</t>
        </is>
      </c>
      <c r="D6" s="16" t="n">
        <v>60</v>
      </c>
      <c r="E6" s="21" t="inlineStr">
        <is>
          <t>zaświadczenie UDT</t>
        </is>
      </c>
      <c r="F6" s="21" t="inlineStr">
        <is>
          <t>zał. 1 lp. 15, zał. 2 lp. 11</t>
        </is>
      </c>
    </row>
    <row r="7">
      <c r="A7" s="21" t="inlineStr">
        <is>
          <t>podest ruchomy przejezdny</t>
        </is>
      </c>
      <c r="B7" s="12" t="inlineStr">
        <is>
          <t>pełny</t>
        </is>
      </c>
      <c r="C7" s="21" t="inlineStr">
        <is>
          <t>okresowe co rok</t>
        </is>
      </c>
      <c r="D7" s="16" t="n">
        <v>30</v>
      </c>
      <c r="E7" s="21" t="inlineStr">
        <is>
          <t>zaświadczenie UDT</t>
        </is>
      </c>
      <c r="F7" s="21" t="inlineStr">
        <is>
          <t>zał. 1 lp. 18, zał. 2 lp. 14</t>
        </is>
      </c>
    </row>
    <row r="8">
      <c r="A8" s="21" t="inlineStr">
        <is>
          <t>podest ruchomy wiszący</t>
        </is>
      </c>
      <c r="B8" s="12" t="inlineStr">
        <is>
          <t>pełny</t>
        </is>
      </c>
      <c r="C8" s="21" t="inlineStr">
        <is>
          <t>okresowe co rok</t>
        </is>
      </c>
      <c r="D8" s="16" t="n">
        <v>30</v>
      </c>
      <c r="E8" s="21" t="inlineStr">
        <is>
          <t>zaświadczenie UDT</t>
        </is>
      </c>
      <c r="F8" s="21" t="inlineStr">
        <is>
          <t>zał. 1 lp. 19, zał. 2 lp. 15</t>
        </is>
      </c>
    </row>
    <row r="9">
      <c r="A9" s="21" t="inlineStr">
        <is>
          <t>podest ruchomy masztowy</t>
        </is>
      </c>
      <c r="B9" s="12" t="inlineStr">
        <is>
          <t>pełny</t>
        </is>
      </c>
      <c r="C9" s="21" t="inlineStr">
        <is>
          <t>okresowe co rok</t>
        </is>
      </c>
      <c r="D9" s="16" t="n">
        <v>30</v>
      </c>
      <c r="E9" s="21" t="inlineStr">
        <is>
          <t>zaświadczenie UDT</t>
        </is>
      </c>
      <c r="F9" s="21" t="inlineStr">
        <is>
          <t>zał. 1 lp. 20, zał. 2 lp. 16</t>
        </is>
      </c>
    </row>
    <row r="10">
      <c r="A10" s="21" t="inlineStr">
        <is>
          <t>podest ruchomy stacjonarny</t>
        </is>
      </c>
      <c r="B10" s="12" t="inlineStr">
        <is>
          <t>ograniczony</t>
        </is>
      </c>
      <c r="C10" s="21" t="inlineStr">
        <is>
          <t>doraźne kontrolne co 2 lata</t>
        </is>
      </c>
      <c r="D10" s="16" t="n">
        <v>60</v>
      </c>
      <c r="E10" s="21" t="inlineStr">
        <is>
          <t>zaświadczenie UDT</t>
        </is>
      </c>
      <c r="F10" s="21" t="inlineStr">
        <is>
          <t>zał. 1 lp. 21, zał. 2 lp. 17</t>
        </is>
      </c>
    </row>
    <row r="11">
      <c r="A11" s="21" t="inlineStr">
        <is>
          <t>dźwig budowlany towarowo-osobowy</t>
        </is>
      </c>
      <c r="B11" s="12" t="inlineStr">
        <is>
          <t>pełny</t>
        </is>
      </c>
      <c r="C11" s="21" t="inlineStr">
        <is>
          <t>okresowe co rok</t>
        </is>
      </c>
      <c r="D11" s="16" t="n">
        <v>30</v>
      </c>
      <c r="E11" s="21" t="inlineStr">
        <is>
          <t>zaświadczenie UDT</t>
        </is>
      </c>
      <c r="F11" s="21" t="inlineStr">
        <is>
          <t>zał. 1 lp. 28, zał. 2 lp. 24</t>
        </is>
      </c>
    </row>
    <row r="12">
      <c r="A12" s="21" t="inlineStr">
        <is>
          <t>dźwig budowlany towarowy</t>
        </is>
      </c>
      <c r="B12" s="12" t="inlineStr">
        <is>
          <t>ograniczony</t>
        </is>
      </c>
      <c r="C12" s="21" t="inlineStr">
        <is>
          <t>doraźne kontrolne co 2 lata</t>
        </is>
      </c>
      <c r="D12" s="16" t="n">
        <v>30</v>
      </c>
      <c r="E12" s="21" t="inlineStr">
        <is>
          <t>zaświadczenie UDT</t>
        </is>
      </c>
      <c r="F12" s="21" t="inlineStr">
        <is>
          <t>zał. 1 lp. 29, zał. 2 lp. 25</t>
        </is>
      </c>
    </row>
    <row r="13">
      <c r="A13" s="21" t="inlineStr">
        <is>
          <t>wyciąg towarowy</t>
        </is>
      </c>
      <c r="B13" s="12" t="inlineStr">
        <is>
          <t>ograniczony</t>
        </is>
      </c>
      <c r="C13" s="21" t="inlineStr">
        <is>
          <t>doraźne kontrolne co 2 lata</t>
        </is>
      </c>
      <c r="D13" s="16" t="n">
        <v>90</v>
      </c>
      <c r="E13" s="21" t="inlineStr">
        <is>
          <t>zaświadczenie UDT</t>
        </is>
      </c>
      <c r="F13" s="21" t="inlineStr">
        <is>
          <t>zał. 1 lp. 17, zał. 2 lp. 13</t>
        </is>
      </c>
    </row>
    <row r="14">
      <c r="A14" s="21" t="inlineStr">
        <is>
          <t>wciągnik lub wciągarka z napędem mechanicznym</t>
        </is>
      </c>
      <c r="B14" s="12" t="inlineStr">
        <is>
          <t>ograniczony</t>
        </is>
      </c>
      <c r="C14" s="21" t="inlineStr">
        <is>
          <t>doraźne kontrolne co 2 lata</t>
        </is>
      </c>
      <c r="D14" s="16" t="n">
        <v>30</v>
      </c>
      <c r="E14" s="21" t="inlineStr">
        <is>
          <t>zaświadczenie UDT</t>
        </is>
      </c>
      <c r="F14" s="21" t="inlineStr">
        <is>
          <t>zał. 1 lp. 5, zał. 2 lp. 3</t>
        </is>
      </c>
    </row>
    <row r="15">
      <c r="A15" s="21" t="inlineStr">
        <is>
          <t>wózek z wysięgnikiem (ładowarka teleskopowa)</t>
        </is>
      </c>
      <c r="B15" s="12" t="inlineStr">
        <is>
          <t>pełny</t>
        </is>
      </c>
      <c r="C15" s="21" t="inlineStr">
        <is>
          <t>okresowe co rok</t>
        </is>
      </c>
      <c r="D15" s="16" t="n">
        <v>30</v>
      </c>
      <c r="E15" s="21" t="inlineStr">
        <is>
          <t>zaświadczenie UDT</t>
        </is>
      </c>
      <c r="F15" s="21" t="inlineStr">
        <is>
          <t>zał. 1 lp. 36, zał. 2 lp. 31</t>
        </is>
      </c>
    </row>
    <row r="16">
      <c r="A16" s="21" t="inlineStr">
        <is>
          <t>wózek z osobą podnoszoną z ładunkiem</t>
        </is>
      </c>
      <c r="B16" s="12" t="inlineStr">
        <is>
          <t>pełny</t>
        </is>
      </c>
      <c r="C16" s="21" t="inlineStr">
        <is>
          <t>okresowe co rok</t>
        </is>
      </c>
      <c r="D16" s="16" t="n">
        <v>30</v>
      </c>
      <c r="E16" s="21" t="inlineStr">
        <is>
          <t>zaświadczenie UDT</t>
        </is>
      </c>
      <c r="F16" s="21" t="inlineStr">
        <is>
          <t>zał. 1 lp. 37, zał. 2 lp. 32</t>
        </is>
      </c>
    </row>
    <row r="17">
      <c r="A17" s="21" t="inlineStr">
        <is>
          <t>wózek podnośnikowy podestowy lub z siedziskiem</t>
        </is>
      </c>
      <c r="B17" s="12" t="inlineStr">
        <is>
          <t>pełny</t>
        </is>
      </c>
      <c r="C17" s="21" t="inlineStr">
        <is>
          <t>okresowe co rok</t>
        </is>
      </c>
      <c r="D17" s="16" t="n">
        <v>30</v>
      </c>
      <c r="E17" s="21" t="inlineStr">
        <is>
          <t>zaświadczenie UDT</t>
        </is>
      </c>
      <c r="F17" s="21" t="inlineStr">
        <is>
          <t>zał. 1 lp. 38, zał. 2 lp. 33</t>
        </is>
      </c>
    </row>
    <row r="18">
      <c r="A18" s="21" t="inlineStr">
        <is>
          <t>wózek podnośnikowy prowadzony lub zdalnie sterowany</t>
        </is>
      </c>
      <c r="B18" s="12" t="inlineStr">
        <is>
          <t>ograniczony</t>
        </is>
      </c>
      <c r="C18" s="21" t="inlineStr">
        <is>
          <t>doraźne kontrolne co 2 lata</t>
        </is>
      </c>
      <c r="D18" s="16" t="n">
        <v>60</v>
      </c>
      <c r="E18" s="21" t="inlineStr">
        <is>
          <t>zaświadczenie UDT</t>
        </is>
      </c>
      <c r="F18" s="21" t="inlineStr">
        <is>
          <t>zał. 1 lp. 39, zał. 2 lp. 34</t>
        </is>
      </c>
    </row>
    <row r="19">
      <c r="A19" s="21" t="inlineStr">
        <is>
          <t>koparka, ładowarka, spycharka, walec</t>
        </is>
      </c>
      <c r="B19" s="12" t="inlineStr">
        <is>
          <t>brak dozoru UDT</t>
        </is>
      </c>
      <c r="C19" s="21" t="inlineStr">
        <is>
          <t>nie dotyczy</t>
        </is>
      </c>
      <c r="D19" s="16" t="n"/>
      <c r="E19" s="21" t="inlineStr">
        <is>
          <t>książka operatora (Łukasiewicz - WIT)</t>
        </is>
      </c>
      <c r="F19" s="21" t="inlineStr">
        <is>
          <t>§ 63 rozp. BHP 2003; rozp. z 2001, zał. 1</t>
        </is>
      </c>
    </row>
    <row r="20">
      <c r="A20" s="21" t="inlineStr">
        <is>
          <t>pompa lub podajnik do betonu</t>
        </is>
      </c>
      <c r="B20" s="12" t="inlineStr">
        <is>
          <t>brak dozoru UDT</t>
        </is>
      </c>
      <c r="C20" s="21" t="inlineStr">
        <is>
          <t>nie dotyczy</t>
        </is>
      </c>
      <c r="D20" s="16" t="n"/>
      <c r="E20" s="21" t="inlineStr">
        <is>
          <t>książka operatora (Łukasiewicz - WIT)</t>
        </is>
      </c>
      <c r="F20" s="21" t="inlineStr">
        <is>
          <t>§ 63 rozp. BHP 2003; rozp. z 2001, zał. 1</t>
        </is>
      </c>
    </row>
    <row r="21">
      <c r="A21" s="21" t="inlineStr">
        <is>
          <t>rusztowanie metalowe</t>
        </is>
      </c>
      <c r="B21" s="12" t="inlineStr">
        <is>
          <t>nie dotyczy (odbiór § 110)</t>
        </is>
      </c>
      <c r="C21" s="21" t="inlineStr">
        <is>
          <t>nie dotyczy</t>
        </is>
      </c>
      <c r="D21" s="16" t="n">
        <v>30</v>
      </c>
      <c r="E21" s="21" t="inlineStr">
        <is>
          <t>monter: książka operatora (Łukasiewicz - WIT)</t>
        </is>
      </c>
      <c r="F21" s="21" t="inlineStr">
        <is>
          <t>§ 109, 110, 127 rozp. BHP 2003</t>
        </is>
      </c>
    </row>
    <row r="22">
      <c r="A22" s="21" t="inlineStr">
        <is>
          <t>inna maszyna lub elektronarzędzie</t>
        </is>
      </c>
      <c r="B22" s="12" t="inlineStr">
        <is>
          <t>brak dozoru UDT</t>
        </is>
      </c>
      <c r="C22" s="21" t="inlineStr">
        <is>
          <t>nie dotyczy</t>
        </is>
      </c>
      <c r="D22" s="16" t="n"/>
      <c r="E22" s="21" t="inlineStr">
        <is>
          <t>szkolenie i instruktaż stanowiskowy</t>
        </is>
      </c>
      <c r="F22" s="21" t="inlineStr">
        <is>
          <t>§ 63-64 rozp. BHP 2003</t>
        </is>
      </c>
    </row>
    <row r="24">
      <c r="A24" s="10" t="inlineStr">
        <is>
          <t>Puste pole „Przegląd co (dni)” oznacza, że okres wynika z instrukcji producenta: wpisz go w arkuszu Rejestr w kolumnie „wg instrukcji”.</t>
        </is>
      </c>
    </row>
  </sheetData>
  <printOptions horizontalCentered="1"/>
  <pageMargins left="0.4" right="0.4" top="0.5" bottom="0.6" header="0.5" footer="0.5"/>
  <pageSetup orientation="landscape" paperSize="9" fitToHeight="1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B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2" customWidth="1" min="2" max="2"/>
  </cols>
  <sheetData>
    <row r="1" ht="26" customHeight="1">
      <c r="B1" s="1" t="inlineStr">
        <is>
          <t>Instrukcja: rejestr sprzętu na budowie</t>
        </is>
      </c>
    </row>
    <row r="3">
      <c r="B3" s="22" t="inlineStr">
        <is>
          <t>Do czego służy arkusz</t>
        </is>
      </c>
    </row>
    <row r="4" ht="31" customHeight="1">
      <c r="B4" s="23" t="inlineStr">
        <is>
          <t>Rejestr zbiera w jednym miejscu żurawie, podesty, dźwigi, wózki, maszyny robocze i rusztowania na budowie oraz liczy, ile dni zostało do badania UDT i do przeglądu konserwacyjnego lub sprawdzenia.</t>
        </is>
      </c>
    </row>
    <row r="5" ht="31" customHeight="1">
      <c r="B5" s="23" t="inlineStr">
        <is>
          <t>Arkusz nie zastępuje decyzji UDT, protokołów badań ani dziennika konserwacji. Wiążące są terminy z protokołu jednostki dozoru i z instrukcji eksploatacji konkretnego urządzenia.</t>
        </is>
      </c>
    </row>
    <row r="7">
      <c r="B7" s="22" t="inlineStr">
        <is>
          <t>Jak używać</t>
        </is>
      </c>
    </row>
    <row r="8" ht="16" customHeight="1">
      <c r="B8" s="23" t="inlineStr">
        <is>
          <t>1. Usuń wiersze „Przykład — usuń” (zaznacz komórki B:F, H, J, L i Q; nie usuwaj całych wierszy, bo zepsujesz formuły).</t>
        </is>
      </c>
    </row>
    <row r="9" ht="31" customHeight="1">
      <c r="B9" s="23" t="inlineStr">
        <is>
          <t>2. Dla każdego urządzenia wpisz nazwę, wybierz rodzaj z listy i uzupełnij numery. Forma dozoru, okres przeglądu według rozporządzenia i wymagane uprawnienia operatora podpowiedzą się same.</t>
        </is>
      </c>
    </row>
    <row r="10" ht="46" customHeight="1">
      <c r="B10" s="23" t="inlineStr">
        <is>
          <t>3. Wpisz termin następnego badania UDT z protokołu (termin jest podany jako miesiąc i rok, wpisz 1. dzień tego miesiąca) oraz datę ostatniego przeglądu konserwacyjnego z dziennika konserwacji, a przy rusztowaniu datę ostatniego sprawdzenia.</t>
        </is>
      </c>
    </row>
    <row r="11" ht="31" customHeight="1">
      <c r="B11" s="23" t="inlineStr">
        <is>
          <t>4. Jeśli instrukcja eksploatacji podaje inny okres przeglądu niż rozporządzenie, wpisz go w kolumnie „wg instrukcji”. Ma pierwszeństwo przed wartością z rozporządzenia (§ 9 ust. 3 rozporządzenia z 30.10.2018).</t>
        </is>
      </c>
    </row>
    <row r="12" ht="31" customHeight="1">
      <c r="B12" s="23" t="inlineStr">
        <is>
          <t>5. Status pokazuje gorszy z dwóch terminów: PO TERMINIE (czerwony), „do N dni” (pomarańczowy) albo OK (zielony). Okres ostrzegawczy N zmienisz w komórce C3.</t>
        </is>
      </c>
    </row>
    <row r="14">
      <c r="B14" s="22" t="inlineStr">
        <is>
          <t>Co warto wiedzieć</t>
        </is>
      </c>
    </row>
    <row r="15" ht="31" customHeight="1">
      <c r="B15" s="23" t="inlineStr">
        <is>
          <t>Podesty ruchome i dźwigi budowlane wymagają badania doraźnego eksploatacyjnego po pierwszym montażu na danym obiekcie (§ 18 ust. 2 rozporządzenia z 30.10.2018).</t>
        </is>
      </c>
    </row>
    <row r="16" ht="31" customHeight="1">
      <c r="B16" s="23" t="inlineStr">
        <is>
          <t>Rusztowanie sprawdza się co najmniej raz w miesiącu oraz po silnym wietrze, opadach i przerwach dłuższych niż 10 dni (§ 127 rozporządzenia o BHP przy robotach budowlanych). Arkusz liczy tylko termin okresowy 30 dni.</t>
        </is>
      </c>
    </row>
    <row r="17" ht="31" customHeight="1">
      <c r="B17" s="23" t="inlineStr">
        <is>
          <t>Dokumenty urządzeń pod dozorem powinny być dostępne dla organów kontroli w miejscu pracy urządzenia (§ 62 rozporządzenia o BHP przy robotach budowlanych).</t>
        </is>
      </c>
    </row>
    <row r="19">
      <c r="B19" s="22" t="inlineStr">
        <is>
          <t>Ograniczenia</t>
        </is>
      </c>
    </row>
    <row r="20" ht="31" customHeight="1">
      <c r="B20" s="23" t="inlineStr">
        <is>
          <t>Do 100 urządzeń. Arkusz nie wysyła powiadomień i nie sprawdza, czy operator ma ważne uprawnienia: to pokazuje osobny rejestr szkoleń, badań i uprawnień.</t>
        </is>
      </c>
    </row>
    <row r="21" ht="16" customHeight="1">
      <c r="B21" s="23" t="inlineStr">
        <is>
          <t>Formuły (TODAY, VLOOKUP, IFERROR, COUNTIF, MIN) działają w Excelu PL i EN oraz w Arkuszach Google.</t>
        </is>
      </c>
    </row>
    <row r="23">
      <c r="B23" s="24" t="inlineStr">
        <is>
          <t>Wzór pomocniczy, dostosuj do swojej organizacji; nie jest poradą prawną.</t>
        </is>
      </c>
    </row>
    <row r="24">
      <c r="B24" s="2" t="inlineStr">
        <is>
          <t>Arkusz przygotowany przez atestero.pl. Możesz go swobodnie kopiować i zmieniać.</t>
        </is>
      </c>
    </row>
  </sheetData>
  <printOptions horizontalCentered="1"/>
  <pageMargins left="0.4" right="0.4" top="0.5" bottom="0.6" header="0.5" footer="0.5"/>
  <pageSetup orientation="portrait" paperSize="9" fitToHeight="0" fitToWidth="1"/>
  <headerFooter>
    <oddHeader/>
    <oddFooter>&amp;C&amp;"Calibri,Italic"&amp;8 Wzór pomocniczy, dostosuj do swojej organizacji; nie jest poradą prawną. · atestero.pl&amp;R&amp;8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2026-10-05T20:46:15Z</dcterms:created>
  <dcterms:modified xsi:type="dcterms:W3CDTF">2026-10-05T20:46:15Z</dcterms:modified>
</cp:coreProperties>
</file>