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undenzettel" sheetId="1" state="visible" r:id="rId1"/>
    <sheet name="Instrukcja" sheetId="2" state="visible" r:id="rId2"/>
  </sheets>
  <definedNames>
    <definedName name="_xlnm.Print_Area" localSheetId="0">'Stundenzettel'!$A$1:$J$49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HH:MM"/>
  </numFmts>
  <fonts count="9">
    <font>
      <name val="Calibri"/>
      <family val="2"/>
      <color theme="1"/>
      <sz val="11"/>
      <scheme val="minor"/>
    </font>
    <font>
      <name val="Calibri"/>
      <b val="1"/>
      <color rgb="001F2937"/>
      <sz val="16"/>
    </font>
    <font>
      <name val="Calibri"/>
      <color rgb="006B7280"/>
      <sz val="9"/>
    </font>
    <font>
      <name val="Calibri"/>
      <b val="1"/>
      <color rgb="001F2937"/>
      <sz val="10"/>
    </font>
    <font>
      <name val="Calibri"/>
      <color rgb="001F2937"/>
      <sz val="10"/>
    </font>
    <font>
      <name val="Calibri"/>
      <i val="1"/>
      <color rgb="006B7280"/>
      <sz val="9"/>
    </font>
    <font>
      <name val="Calibri"/>
      <b val="1"/>
      <color rgb="00FFFFFF"/>
      <sz val="10"/>
    </font>
    <font>
      <name val="Calibri"/>
      <i val="1"/>
      <color rgb="006B7280"/>
      <sz val="10"/>
    </font>
    <font>
      <name val="Calibri"/>
      <b val="1"/>
      <color rgb="001F2937"/>
      <sz val="11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2937"/>
      </patternFill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bottom style="thin">
        <color rgb="009CA3AF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3" fillId="0" borderId="0" applyAlignment="1" pivotButton="0" quotePrefix="0" xfId="0">
      <alignment horizontal="right" vertical="center"/>
    </xf>
    <xf numFmtId="2" fontId="4" fillId="2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 wrapText="1"/>
    </xf>
    <xf numFmtId="1" fontId="4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horizontal="center" vertical="center" wrapText="1"/>
    </xf>
    <xf numFmtId="1" fontId="4" fillId="0" borderId="1" applyAlignment="1" pivotButton="0" quotePrefix="0" xfId="0">
      <alignment horizontal="center" vertical="center" wrapText="1"/>
    </xf>
    <xf numFmtId="2" fontId="3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  <xf numFmtId="165" fontId="7" fillId="0" borderId="1" applyAlignment="1" pivotButton="0" quotePrefix="0" xfId="0">
      <alignment horizontal="center" vertical="center" wrapText="1"/>
    </xf>
    <xf numFmtId="1" fontId="7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2" fontId="3" fillId="4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0" fillId="0" borderId="1" pivotButton="0" quotePrefix="0" xfId="0"/>
    <xf numFmtId="0" fontId="4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8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ill>
        <patternFill patternType="solid">
          <fgColor rgb="00E5E7EB"/>
          <bgColor rgb="00E5E7EB"/>
        </patternFill>
      </fill>
    </dxf>
    <dxf>
      <font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0" customWidth="1" min="3" max="3"/>
    <col width="10" customWidth="1" min="4" max="4"/>
    <col width="10" customWidth="1" min="5" max="5"/>
    <col width="11" customWidth="1" min="6" max="6"/>
    <col width="24" customWidth="1" min="7" max="7"/>
    <col width="22" customWidth="1" min="8" max="8"/>
    <col width="20" customWidth="1" min="9" max="9"/>
    <col width="26" customWidth="1" min="10" max="10"/>
  </cols>
  <sheetData>
    <row r="1" ht="26" customHeight="1">
      <c r="A1" s="1" t="inlineStr">
        <is>
          <t>Stundenzettel · Ewidencja czasu pracy</t>
        </is>
      </c>
    </row>
    <row r="2">
      <c r="A2" s="2" t="inlineStr">
        <is>
          <t>Aufzeichnung von Beginn, Ende und Dauer der täglichen Arbeitszeit (§ 17 MiLoG, § 19 AEntG) · Zapis początku, końca i czasu pracy każdego dnia</t>
        </is>
      </c>
    </row>
    <row r="3">
      <c r="A3" s="2" t="inlineStr">
        <is>
          <t>Wzór pomocniczy, dostosuj do swojej organizacji; nie jest poradą prawną. · atestero.pl</t>
        </is>
      </c>
    </row>
    <row r="4" ht="20" customHeight="1">
      <c r="A4" s="3" t="inlineStr">
        <is>
          <t>Arbeitgeber / Pracodawca</t>
        </is>
      </c>
      <c r="C4" s="4" t="n"/>
      <c r="D4" s="5" t="n"/>
      <c r="E4" s="5" t="n"/>
      <c r="F4" s="5" t="n"/>
      <c r="G4" s="5" t="n"/>
      <c r="H4" s="6" t="inlineStr">
        <is>
          <t>Stundenlohn brutto (€) / Stawka brutto</t>
        </is>
      </c>
      <c r="I4" s="7" t="n">
        <v>15</v>
      </c>
    </row>
    <row r="5" ht="20" customHeight="1">
      <c r="A5" s="3" t="inlineStr">
        <is>
          <t>Arbeitnehmer / Pracownik</t>
        </is>
      </c>
      <c r="C5" s="4" t="n"/>
      <c r="D5" s="5" t="n"/>
      <c r="E5" s="5" t="n"/>
      <c r="F5" s="5" t="n"/>
      <c r="G5" s="5" t="n"/>
      <c r="H5" s="6" t="inlineStr">
        <is>
          <t>Mindestlohn (€) / Płaca minimalna</t>
        </is>
      </c>
      <c r="I5" s="7" t="n">
        <v>13.9</v>
      </c>
      <c r="J5" s="8" t="inlineStr">
        <is>
          <t>← 13,90 € od 1.01.2026, 14,60 € od 1.01.2027 (MiLoV5); stawka branżowa może być wyższa</t>
        </is>
      </c>
    </row>
    <row r="6" ht="20" customHeight="1">
      <c r="A6" s="3" t="inlineStr">
        <is>
          <t>Baustelle / Budowa (adres)</t>
        </is>
      </c>
      <c r="C6" s="4" t="n"/>
      <c r="D6" s="5" t="n"/>
      <c r="E6" s="5" t="n"/>
      <c r="F6" s="5" t="n"/>
      <c r="G6" s="5" t="n"/>
      <c r="H6" s="6" t="inlineStr">
        <is>
          <t>Status Mindestlohn</t>
        </is>
      </c>
      <c r="I6" s="9">
        <f>IF(OR(I4="",I5=""),"",IF(I4&gt;=I5,"OK","&lt; Mindestlohn"))</f>
        <v/>
      </c>
    </row>
    <row r="7" ht="20" customHeight="1">
      <c r="A7" s="3" t="inlineStr">
        <is>
          <t>Jahr / Rok</t>
        </is>
      </c>
      <c r="C7" s="10" t="n">
        <v>2026</v>
      </c>
      <c r="D7" s="6" t="inlineStr">
        <is>
          <t>Monat / Miesiąc</t>
        </is>
      </c>
      <c r="E7" s="10" t="n">
        <v>11</v>
      </c>
    </row>
    <row r="11" ht="34" customHeight="1">
      <c r="A11" s="11" t="inlineStr">
        <is>
          <t>Datum / Data</t>
        </is>
      </c>
      <c r="B11" s="11" t="inlineStr">
        <is>
          <t>Tag / Dzień</t>
        </is>
      </c>
      <c r="C11" s="11" t="inlineStr">
        <is>
          <t>Beginn / Początek</t>
        </is>
      </c>
      <c r="D11" s="11" t="inlineStr">
        <is>
          <t>Ende / Koniec</t>
        </is>
      </c>
      <c r="E11" s="11" t="inlineStr">
        <is>
          <t>Pause (Min.) / Przerwa</t>
        </is>
      </c>
      <c r="F11" s="11" t="inlineStr">
        <is>
          <t>Stunden / Czas pracy (h)</t>
        </is>
      </c>
      <c r="G11" s="11" t="inlineStr">
        <is>
          <t>Baustelle / Budowa</t>
        </is>
      </c>
      <c r="H11" s="11" t="inlineStr">
        <is>
          <t>Tätigkeit / Rodzaj pracy</t>
        </is>
      </c>
      <c r="I11" s="11" t="inlineStr">
        <is>
          <t>Bemerkung / Uwagi</t>
        </is>
      </c>
      <c r="J11" s="11" t="inlineStr">
        <is>
          <t>Hinweis ArbZG / Kontrola</t>
        </is>
      </c>
    </row>
    <row r="12" ht="17" customHeight="1">
      <c r="A12" s="12">
        <f>IF(1&gt;DAY(EOMONTH(DATE($C$7,$E$7,1),0)),"",DATE($C$7,$E$7,1))</f>
        <v/>
      </c>
      <c r="B12" s="13">
        <f>IF(A12="","",CHOOSE(WEEKDAY(A12,2),"Mo/Pn","Di/Wt","Mi/Śr","Do/Czw","Fr/Pt","Sa/So","So/Nd"))</f>
        <v/>
      </c>
      <c r="C12" s="14" t="n"/>
      <c r="D12" s="14" t="n"/>
      <c r="E12" s="15" t="n"/>
      <c r="F12" s="16">
        <f>IF(OR(C12="",D12=""),"",ROUND(MOD(D12-C12,1)*24-N(E12)/60,2))</f>
        <v/>
      </c>
      <c r="G12" s="17" t="n"/>
      <c r="H12" s="17" t="n"/>
      <c r="I12" s="17" t="n"/>
      <c r="J12" s="18">
        <f>IF(F12="","",IF(F12&gt;10,"&gt; 10 h (§ 3 ArbZG)",IF(AND(F12&gt;9,N(E12)&lt;45),"Pause &lt; 45 min (§ 4)",IF(AND(F12&gt;6,N(E12)&lt;30),"Pause &lt; 30 min (§ 4)",""))))</f>
        <v/>
      </c>
    </row>
    <row r="13" ht="17" customHeight="1">
      <c r="A13" s="12">
        <f>IF(2&gt;DAY(EOMONTH(DATE($C$7,$E$7,1),0)),"",DATE($C$7,$E$7,2))</f>
        <v/>
      </c>
      <c r="B13" s="13">
        <f>IF(A13="","",CHOOSE(WEEKDAY(A13,2),"Mo/Pn","Di/Wt","Mi/Śr","Do/Czw","Fr/Pt","Sa/So","So/Nd"))</f>
        <v/>
      </c>
      <c r="C13" s="19">
        <f>TIME(7,0,0)</f>
        <v/>
      </c>
      <c r="D13" s="19">
        <f>TIME(16,0,0)</f>
        <v/>
      </c>
      <c r="E13" s="20" t="n">
        <v>45</v>
      </c>
      <c r="F13" s="16">
        <f>IF(OR(C13="",D13=""),"",ROUND(MOD(D13-C13,1)*24-N(E13)/60,2))</f>
        <v/>
      </c>
      <c r="G13" s="21" t="inlineStr">
        <is>
          <t>Leipzig, Musterstraße 1</t>
        </is>
      </c>
      <c r="H13" s="21" t="inlineStr">
        <is>
          <t>Betonarbeiten / betonowanie</t>
        </is>
      </c>
      <c r="I13" s="21" t="inlineStr">
        <is>
          <t>Przykład — usuń</t>
        </is>
      </c>
      <c r="J13" s="18">
        <f>IF(F13="","",IF(F13&gt;10,"&gt; 10 h (§ 3 ArbZG)",IF(AND(F13&gt;9,N(E13)&lt;45),"Pause &lt; 45 min (§ 4)",IF(AND(F13&gt;6,N(E13)&lt;30),"Pause &lt; 30 min (§ 4)",""))))</f>
        <v/>
      </c>
    </row>
    <row r="14" ht="17" customHeight="1">
      <c r="A14" s="12">
        <f>IF(3&gt;DAY(EOMONTH(DATE($C$7,$E$7,1),0)),"",DATE($C$7,$E$7,3))</f>
        <v/>
      </c>
      <c r="B14" s="13">
        <f>IF(A14="","",CHOOSE(WEEKDAY(A14,2),"Mo/Pn","Di/Wt","Mi/Śr","Do/Czw","Fr/Pt","Sa/So","So/Nd"))</f>
        <v/>
      </c>
      <c r="C14" s="19">
        <f>TIME(7,0,0)</f>
        <v/>
      </c>
      <c r="D14" s="19">
        <f>TIME(15,30,0)</f>
        <v/>
      </c>
      <c r="E14" s="20" t="n">
        <v>30</v>
      </c>
      <c r="F14" s="16">
        <f>IF(OR(C14="",D14=""),"",ROUND(MOD(D14-C14,1)*24-N(E14)/60,2))</f>
        <v/>
      </c>
      <c r="G14" s="21" t="inlineStr">
        <is>
          <t>Leipzig, Musterstraße 1</t>
        </is>
      </c>
      <c r="H14" s="21" t="inlineStr">
        <is>
          <t>Betonarbeiten / betonowanie</t>
        </is>
      </c>
      <c r="I14" s="21" t="inlineStr">
        <is>
          <t>Przykład — usuń</t>
        </is>
      </c>
      <c r="J14" s="18">
        <f>IF(F14="","",IF(F14&gt;10,"&gt; 10 h (§ 3 ArbZG)",IF(AND(F14&gt;9,N(E14)&lt;45),"Pause &lt; 45 min (§ 4)",IF(AND(F14&gt;6,N(E14)&lt;30),"Pause &lt; 30 min (§ 4)",""))))</f>
        <v/>
      </c>
    </row>
    <row r="15" ht="17" customHeight="1">
      <c r="A15" s="12">
        <f>IF(4&gt;DAY(EOMONTH(DATE($C$7,$E$7,1),0)),"",DATE($C$7,$E$7,4))</f>
        <v/>
      </c>
      <c r="B15" s="13">
        <f>IF(A15="","",CHOOSE(WEEKDAY(A15,2),"Mo/Pn","Di/Wt","Mi/Śr","Do/Czw","Fr/Pt","Sa/So","So/Nd"))</f>
        <v/>
      </c>
      <c r="C15" s="14" t="n"/>
      <c r="D15" s="14" t="n"/>
      <c r="E15" s="15" t="n"/>
      <c r="F15" s="16">
        <f>IF(OR(C15="",D15=""),"",ROUND(MOD(D15-C15,1)*24-N(E15)/60,2))</f>
        <v/>
      </c>
      <c r="G15" s="17" t="n"/>
      <c r="H15" s="17" t="n"/>
      <c r="I15" s="17" t="n"/>
      <c r="J15" s="18">
        <f>IF(F15="","",IF(F15&gt;10,"&gt; 10 h (§ 3 ArbZG)",IF(AND(F15&gt;9,N(E15)&lt;45),"Pause &lt; 45 min (§ 4)",IF(AND(F15&gt;6,N(E15)&lt;30),"Pause &lt; 30 min (§ 4)",""))))</f>
        <v/>
      </c>
    </row>
    <row r="16" ht="17" customHeight="1">
      <c r="A16" s="12">
        <f>IF(5&gt;DAY(EOMONTH(DATE($C$7,$E$7,1),0)),"",DATE($C$7,$E$7,5))</f>
        <v/>
      </c>
      <c r="B16" s="13">
        <f>IF(A16="","",CHOOSE(WEEKDAY(A16,2),"Mo/Pn","Di/Wt","Mi/Śr","Do/Czw","Fr/Pt","Sa/So","So/Nd"))</f>
        <v/>
      </c>
      <c r="C16" s="19">
        <f>TIME(6,30,0)</f>
        <v/>
      </c>
      <c r="D16" s="19">
        <f>TIME(18,0,0)</f>
        <v/>
      </c>
      <c r="E16" s="20" t="n">
        <v>45</v>
      </c>
      <c r="F16" s="16">
        <f>IF(OR(C16="",D16=""),"",ROUND(MOD(D16-C16,1)*24-N(E16)/60,2))</f>
        <v/>
      </c>
      <c r="G16" s="21" t="inlineStr">
        <is>
          <t>Leipzig, Musterstraße 1</t>
        </is>
      </c>
      <c r="H16" s="21" t="inlineStr">
        <is>
          <t>Betonarbeiten / betonowanie</t>
        </is>
      </c>
      <c r="I16" s="21" t="inlineStr">
        <is>
          <t>Przykład — usuń</t>
        </is>
      </c>
      <c r="J16" s="18">
        <f>IF(F16="","",IF(F16&gt;10,"&gt; 10 h (§ 3 ArbZG)",IF(AND(F16&gt;9,N(E16)&lt;45),"Pause &lt; 45 min (§ 4)",IF(AND(F16&gt;6,N(E16)&lt;30),"Pause &lt; 30 min (§ 4)",""))))</f>
        <v/>
      </c>
    </row>
    <row r="17" ht="17" customHeight="1">
      <c r="A17" s="12">
        <f>IF(6&gt;DAY(EOMONTH(DATE($C$7,$E$7,1),0)),"",DATE($C$7,$E$7,6))</f>
        <v/>
      </c>
      <c r="B17" s="13">
        <f>IF(A17="","",CHOOSE(WEEKDAY(A17,2),"Mo/Pn","Di/Wt","Mi/Śr","Do/Czw","Fr/Pt","Sa/So","So/Nd"))</f>
        <v/>
      </c>
      <c r="C17" s="14" t="n"/>
      <c r="D17" s="14" t="n"/>
      <c r="E17" s="15" t="n"/>
      <c r="F17" s="16">
        <f>IF(OR(C17="",D17=""),"",ROUND(MOD(D17-C17,1)*24-N(E17)/60,2))</f>
        <v/>
      </c>
      <c r="G17" s="17" t="n"/>
      <c r="H17" s="17" t="n"/>
      <c r="I17" s="17" t="n"/>
      <c r="J17" s="18">
        <f>IF(F17="","",IF(F17&gt;10,"&gt; 10 h (§ 3 ArbZG)",IF(AND(F17&gt;9,N(E17)&lt;45),"Pause &lt; 45 min (§ 4)",IF(AND(F17&gt;6,N(E17)&lt;30),"Pause &lt; 30 min (§ 4)",""))))</f>
        <v/>
      </c>
    </row>
    <row r="18" ht="17" customHeight="1">
      <c r="A18" s="12">
        <f>IF(7&gt;DAY(EOMONTH(DATE($C$7,$E$7,1),0)),"",DATE($C$7,$E$7,7))</f>
        <v/>
      </c>
      <c r="B18" s="13">
        <f>IF(A18="","",CHOOSE(WEEKDAY(A18,2),"Mo/Pn","Di/Wt","Mi/Śr","Do/Czw","Fr/Pt","Sa/So","So/Nd"))</f>
        <v/>
      </c>
      <c r="C18" s="14" t="n"/>
      <c r="D18" s="14" t="n"/>
      <c r="E18" s="15" t="n"/>
      <c r="F18" s="16">
        <f>IF(OR(C18="",D18=""),"",ROUND(MOD(D18-C18,1)*24-N(E18)/60,2))</f>
        <v/>
      </c>
      <c r="G18" s="17" t="n"/>
      <c r="H18" s="17" t="n"/>
      <c r="I18" s="17" t="n"/>
      <c r="J18" s="18">
        <f>IF(F18="","",IF(F18&gt;10,"&gt; 10 h (§ 3 ArbZG)",IF(AND(F18&gt;9,N(E18)&lt;45),"Pause &lt; 45 min (§ 4)",IF(AND(F18&gt;6,N(E18)&lt;30),"Pause &lt; 30 min (§ 4)",""))))</f>
        <v/>
      </c>
    </row>
    <row r="19" ht="17" customHeight="1">
      <c r="A19" s="12">
        <f>IF(8&gt;DAY(EOMONTH(DATE($C$7,$E$7,1),0)),"",DATE($C$7,$E$7,8))</f>
        <v/>
      </c>
      <c r="B19" s="13">
        <f>IF(A19="","",CHOOSE(WEEKDAY(A19,2),"Mo/Pn","Di/Wt","Mi/Śr","Do/Czw","Fr/Pt","Sa/So","So/Nd"))</f>
        <v/>
      </c>
      <c r="C19" s="14" t="n"/>
      <c r="D19" s="14" t="n"/>
      <c r="E19" s="15" t="n"/>
      <c r="F19" s="16">
        <f>IF(OR(C19="",D19=""),"",ROUND(MOD(D19-C19,1)*24-N(E19)/60,2))</f>
        <v/>
      </c>
      <c r="G19" s="17" t="n"/>
      <c r="H19" s="17" t="n"/>
      <c r="I19" s="17" t="n"/>
      <c r="J19" s="18">
        <f>IF(F19="","",IF(F19&gt;10,"&gt; 10 h (§ 3 ArbZG)",IF(AND(F19&gt;9,N(E19)&lt;45),"Pause &lt; 45 min (§ 4)",IF(AND(F19&gt;6,N(E19)&lt;30),"Pause &lt; 30 min (§ 4)",""))))</f>
        <v/>
      </c>
    </row>
    <row r="20" ht="17" customHeight="1">
      <c r="A20" s="12">
        <f>IF(9&gt;DAY(EOMONTH(DATE($C$7,$E$7,1),0)),"",DATE($C$7,$E$7,9))</f>
        <v/>
      </c>
      <c r="B20" s="13">
        <f>IF(A20="","",CHOOSE(WEEKDAY(A20,2),"Mo/Pn","Di/Wt","Mi/Śr","Do/Czw","Fr/Pt","Sa/So","So/Nd"))</f>
        <v/>
      </c>
      <c r="C20" s="14" t="n"/>
      <c r="D20" s="14" t="n"/>
      <c r="E20" s="15" t="n"/>
      <c r="F20" s="16">
        <f>IF(OR(C20="",D20=""),"",ROUND(MOD(D20-C20,1)*24-N(E20)/60,2))</f>
        <v/>
      </c>
      <c r="G20" s="17" t="n"/>
      <c r="H20" s="17" t="n"/>
      <c r="I20" s="17" t="n"/>
      <c r="J20" s="18">
        <f>IF(F20="","",IF(F20&gt;10,"&gt; 10 h (§ 3 ArbZG)",IF(AND(F20&gt;9,N(E20)&lt;45),"Pause &lt; 45 min (§ 4)",IF(AND(F20&gt;6,N(E20)&lt;30),"Pause &lt; 30 min (§ 4)",""))))</f>
        <v/>
      </c>
    </row>
    <row r="21" ht="17" customHeight="1">
      <c r="A21" s="12">
        <f>IF(10&gt;DAY(EOMONTH(DATE($C$7,$E$7,1),0)),"",DATE($C$7,$E$7,10))</f>
        <v/>
      </c>
      <c r="B21" s="13">
        <f>IF(A21="","",CHOOSE(WEEKDAY(A21,2),"Mo/Pn","Di/Wt","Mi/Śr","Do/Czw","Fr/Pt","Sa/So","So/Nd"))</f>
        <v/>
      </c>
      <c r="C21" s="14" t="n"/>
      <c r="D21" s="14" t="n"/>
      <c r="E21" s="15" t="n"/>
      <c r="F21" s="16">
        <f>IF(OR(C21="",D21=""),"",ROUND(MOD(D21-C21,1)*24-N(E21)/60,2))</f>
        <v/>
      </c>
      <c r="G21" s="17" t="n"/>
      <c r="H21" s="17" t="n"/>
      <c r="I21" s="17" t="n"/>
      <c r="J21" s="18">
        <f>IF(F21="","",IF(F21&gt;10,"&gt; 10 h (§ 3 ArbZG)",IF(AND(F21&gt;9,N(E21)&lt;45),"Pause &lt; 45 min (§ 4)",IF(AND(F21&gt;6,N(E21)&lt;30),"Pause &lt; 30 min (§ 4)",""))))</f>
        <v/>
      </c>
    </row>
    <row r="22" ht="17" customHeight="1">
      <c r="A22" s="12">
        <f>IF(11&gt;DAY(EOMONTH(DATE($C$7,$E$7,1),0)),"",DATE($C$7,$E$7,11))</f>
        <v/>
      </c>
      <c r="B22" s="13">
        <f>IF(A22="","",CHOOSE(WEEKDAY(A22,2),"Mo/Pn","Di/Wt","Mi/Śr","Do/Czw","Fr/Pt","Sa/So","So/Nd"))</f>
        <v/>
      </c>
      <c r="C22" s="14" t="n"/>
      <c r="D22" s="14" t="n"/>
      <c r="E22" s="15" t="n"/>
      <c r="F22" s="16">
        <f>IF(OR(C22="",D22=""),"",ROUND(MOD(D22-C22,1)*24-N(E22)/60,2))</f>
        <v/>
      </c>
      <c r="G22" s="17" t="n"/>
      <c r="H22" s="17" t="n"/>
      <c r="I22" s="17" t="n"/>
      <c r="J22" s="18">
        <f>IF(F22="","",IF(F22&gt;10,"&gt; 10 h (§ 3 ArbZG)",IF(AND(F22&gt;9,N(E22)&lt;45),"Pause &lt; 45 min (§ 4)",IF(AND(F22&gt;6,N(E22)&lt;30),"Pause &lt; 30 min (§ 4)",""))))</f>
        <v/>
      </c>
    </row>
    <row r="23" ht="17" customHeight="1">
      <c r="A23" s="12">
        <f>IF(12&gt;DAY(EOMONTH(DATE($C$7,$E$7,1),0)),"",DATE($C$7,$E$7,12))</f>
        <v/>
      </c>
      <c r="B23" s="13">
        <f>IF(A23="","",CHOOSE(WEEKDAY(A23,2),"Mo/Pn","Di/Wt","Mi/Śr","Do/Czw","Fr/Pt","Sa/So","So/Nd"))</f>
        <v/>
      </c>
      <c r="C23" s="14" t="n"/>
      <c r="D23" s="14" t="n"/>
      <c r="E23" s="15" t="n"/>
      <c r="F23" s="16">
        <f>IF(OR(C23="",D23=""),"",ROUND(MOD(D23-C23,1)*24-N(E23)/60,2))</f>
        <v/>
      </c>
      <c r="G23" s="17" t="n"/>
      <c r="H23" s="17" t="n"/>
      <c r="I23" s="17" t="n"/>
      <c r="J23" s="18">
        <f>IF(F23="","",IF(F23&gt;10,"&gt; 10 h (§ 3 ArbZG)",IF(AND(F23&gt;9,N(E23)&lt;45),"Pause &lt; 45 min (§ 4)",IF(AND(F23&gt;6,N(E23)&lt;30),"Pause &lt; 30 min (§ 4)",""))))</f>
        <v/>
      </c>
    </row>
    <row r="24" ht="17" customHeight="1">
      <c r="A24" s="12">
        <f>IF(13&gt;DAY(EOMONTH(DATE($C$7,$E$7,1),0)),"",DATE($C$7,$E$7,13))</f>
        <v/>
      </c>
      <c r="B24" s="13">
        <f>IF(A24="","",CHOOSE(WEEKDAY(A24,2),"Mo/Pn","Di/Wt","Mi/Śr","Do/Czw","Fr/Pt","Sa/So","So/Nd"))</f>
        <v/>
      </c>
      <c r="C24" s="14" t="n"/>
      <c r="D24" s="14" t="n"/>
      <c r="E24" s="15" t="n"/>
      <c r="F24" s="16">
        <f>IF(OR(C24="",D24=""),"",ROUND(MOD(D24-C24,1)*24-N(E24)/60,2))</f>
        <v/>
      </c>
      <c r="G24" s="17" t="n"/>
      <c r="H24" s="17" t="n"/>
      <c r="I24" s="17" t="n"/>
      <c r="J24" s="18">
        <f>IF(F24="","",IF(F24&gt;10,"&gt; 10 h (§ 3 ArbZG)",IF(AND(F24&gt;9,N(E24)&lt;45),"Pause &lt; 45 min (§ 4)",IF(AND(F24&gt;6,N(E24)&lt;30),"Pause &lt; 30 min (§ 4)",""))))</f>
        <v/>
      </c>
    </row>
    <row r="25" ht="17" customHeight="1">
      <c r="A25" s="12">
        <f>IF(14&gt;DAY(EOMONTH(DATE($C$7,$E$7,1),0)),"",DATE($C$7,$E$7,14))</f>
        <v/>
      </c>
      <c r="B25" s="13">
        <f>IF(A25="","",CHOOSE(WEEKDAY(A25,2),"Mo/Pn","Di/Wt","Mi/Śr","Do/Czw","Fr/Pt","Sa/So","So/Nd"))</f>
        <v/>
      </c>
      <c r="C25" s="14" t="n"/>
      <c r="D25" s="14" t="n"/>
      <c r="E25" s="15" t="n"/>
      <c r="F25" s="16">
        <f>IF(OR(C25="",D25=""),"",ROUND(MOD(D25-C25,1)*24-N(E25)/60,2))</f>
        <v/>
      </c>
      <c r="G25" s="17" t="n"/>
      <c r="H25" s="17" t="n"/>
      <c r="I25" s="17" t="n"/>
      <c r="J25" s="18">
        <f>IF(F25="","",IF(F25&gt;10,"&gt; 10 h (§ 3 ArbZG)",IF(AND(F25&gt;9,N(E25)&lt;45),"Pause &lt; 45 min (§ 4)",IF(AND(F25&gt;6,N(E25)&lt;30),"Pause &lt; 30 min (§ 4)",""))))</f>
        <v/>
      </c>
    </row>
    <row r="26" ht="17" customHeight="1">
      <c r="A26" s="12">
        <f>IF(15&gt;DAY(EOMONTH(DATE($C$7,$E$7,1),0)),"",DATE($C$7,$E$7,15))</f>
        <v/>
      </c>
      <c r="B26" s="13">
        <f>IF(A26="","",CHOOSE(WEEKDAY(A26,2),"Mo/Pn","Di/Wt","Mi/Śr","Do/Czw","Fr/Pt","Sa/So","So/Nd"))</f>
        <v/>
      </c>
      <c r="C26" s="14" t="n"/>
      <c r="D26" s="14" t="n"/>
      <c r="E26" s="15" t="n"/>
      <c r="F26" s="16">
        <f>IF(OR(C26="",D26=""),"",ROUND(MOD(D26-C26,1)*24-N(E26)/60,2))</f>
        <v/>
      </c>
      <c r="G26" s="17" t="n"/>
      <c r="H26" s="17" t="n"/>
      <c r="I26" s="17" t="n"/>
      <c r="J26" s="18">
        <f>IF(F26="","",IF(F26&gt;10,"&gt; 10 h (§ 3 ArbZG)",IF(AND(F26&gt;9,N(E26)&lt;45),"Pause &lt; 45 min (§ 4)",IF(AND(F26&gt;6,N(E26)&lt;30),"Pause &lt; 30 min (§ 4)",""))))</f>
        <v/>
      </c>
    </row>
    <row r="27" ht="17" customHeight="1">
      <c r="A27" s="12">
        <f>IF(16&gt;DAY(EOMONTH(DATE($C$7,$E$7,1),0)),"",DATE($C$7,$E$7,16))</f>
        <v/>
      </c>
      <c r="B27" s="13">
        <f>IF(A27="","",CHOOSE(WEEKDAY(A27,2),"Mo/Pn","Di/Wt","Mi/Śr","Do/Czw","Fr/Pt","Sa/So","So/Nd"))</f>
        <v/>
      </c>
      <c r="C27" s="14" t="n"/>
      <c r="D27" s="14" t="n"/>
      <c r="E27" s="15" t="n"/>
      <c r="F27" s="16">
        <f>IF(OR(C27="",D27=""),"",ROUND(MOD(D27-C27,1)*24-N(E27)/60,2))</f>
        <v/>
      </c>
      <c r="G27" s="17" t="n"/>
      <c r="H27" s="17" t="n"/>
      <c r="I27" s="17" t="n"/>
      <c r="J27" s="18">
        <f>IF(F27="","",IF(F27&gt;10,"&gt; 10 h (§ 3 ArbZG)",IF(AND(F27&gt;9,N(E27)&lt;45),"Pause &lt; 45 min (§ 4)",IF(AND(F27&gt;6,N(E27)&lt;30),"Pause &lt; 30 min (§ 4)",""))))</f>
        <v/>
      </c>
    </row>
    <row r="28" ht="17" customHeight="1">
      <c r="A28" s="12">
        <f>IF(17&gt;DAY(EOMONTH(DATE($C$7,$E$7,1),0)),"",DATE($C$7,$E$7,17))</f>
        <v/>
      </c>
      <c r="B28" s="13">
        <f>IF(A28="","",CHOOSE(WEEKDAY(A28,2),"Mo/Pn","Di/Wt","Mi/Śr","Do/Czw","Fr/Pt","Sa/So","So/Nd"))</f>
        <v/>
      </c>
      <c r="C28" s="14" t="n"/>
      <c r="D28" s="14" t="n"/>
      <c r="E28" s="15" t="n"/>
      <c r="F28" s="16">
        <f>IF(OR(C28="",D28=""),"",ROUND(MOD(D28-C28,1)*24-N(E28)/60,2))</f>
        <v/>
      </c>
      <c r="G28" s="17" t="n"/>
      <c r="H28" s="17" t="n"/>
      <c r="I28" s="17" t="n"/>
      <c r="J28" s="18">
        <f>IF(F28="","",IF(F28&gt;10,"&gt; 10 h (§ 3 ArbZG)",IF(AND(F28&gt;9,N(E28)&lt;45),"Pause &lt; 45 min (§ 4)",IF(AND(F28&gt;6,N(E28)&lt;30),"Pause &lt; 30 min (§ 4)",""))))</f>
        <v/>
      </c>
    </row>
    <row r="29" ht="17" customHeight="1">
      <c r="A29" s="12">
        <f>IF(18&gt;DAY(EOMONTH(DATE($C$7,$E$7,1),0)),"",DATE($C$7,$E$7,18))</f>
        <v/>
      </c>
      <c r="B29" s="13">
        <f>IF(A29="","",CHOOSE(WEEKDAY(A29,2),"Mo/Pn","Di/Wt","Mi/Śr","Do/Czw","Fr/Pt","Sa/So","So/Nd"))</f>
        <v/>
      </c>
      <c r="C29" s="14" t="n"/>
      <c r="D29" s="14" t="n"/>
      <c r="E29" s="15" t="n"/>
      <c r="F29" s="16">
        <f>IF(OR(C29="",D29=""),"",ROUND(MOD(D29-C29,1)*24-N(E29)/60,2))</f>
        <v/>
      </c>
      <c r="G29" s="17" t="n"/>
      <c r="H29" s="17" t="n"/>
      <c r="I29" s="17" t="n"/>
      <c r="J29" s="18">
        <f>IF(F29="","",IF(F29&gt;10,"&gt; 10 h (§ 3 ArbZG)",IF(AND(F29&gt;9,N(E29)&lt;45),"Pause &lt; 45 min (§ 4)",IF(AND(F29&gt;6,N(E29)&lt;30),"Pause &lt; 30 min (§ 4)",""))))</f>
        <v/>
      </c>
    </row>
    <row r="30" ht="17" customHeight="1">
      <c r="A30" s="12">
        <f>IF(19&gt;DAY(EOMONTH(DATE($C$7,$E$7,1),0)),"",DATE($C$7,$E$7,19))</f>
        <v/>
      </c>
      <c r="B30" s="13">
        <f>IF(A30="","",CHOOSE(WEEKDAY(A30,2),"Mo/Pn","Di/Wt","Mi/Śr","Do/Czw","Fr/Pt","Sa/So","So/Nd"))</f>
        <v/>
      </c>
      <c r="C30" s="14" t="n"/>
      <c r="D30" s="14" t="n"/>
      <c r="E30" s="15" t="n"/>
      <c r="F30" s="16">
        <f>IF(OR(C30="",D30=""),"",ROUND(MOD(D30-C30,1)*24-N(E30)/60,2))</f>
        <v/>
      </c>
      <c r="G30" s="17" t="n"/>
      <c r="H30" s="17" t="n"/>
      <c r="I30" s="17" t="n"/>
      <c r="J30" s="18">
        <f>IF(F30="","",IF(F30&gt;10,"&gt; 10 h (§ 3 ArbZG)",IF(AND(F30&gt;9,N(E30)&lt;45),"Pause &lt; 45 min (§ 4)",IF(AND(F30&gt;6,N(E30)&lt;30),"Pause &lt; 30 min (§ 4)",""))))</f>
        <v/>
      </c>
    </row>
    <row r="31" ht="17" customHeight="1">
      <c r="A31" s="12">
        <f>IF(20&gt;DAY(EOMONTH(DATE($C$7,$E$7,1),0)),"",DATE($C$7,$E$7,20))</f>
        <v/>
      </c>
      <c r="B31" s="13">
        <f>IF(A31="","",CHOOSE(WEEKDAY(A31,2),"Mo/Pn","Di/Wt","Mi/Śr","Do/Czw","Fr/Pt","Sa/So","So/Nd"))</f>
        <v/>
      </c>
      <c r="C31" s="14" t="n"/>
      <c r="D31" s="14" t="n"/>
      <c r="E31" s="15" t="n"/>
      <c r="F31" s="16">
        <f>IF(OR(C31="",D31=""),"",ROUND(MOD(D31-C31,1)*24-N(E31)/60,2))</f>
        <v/>
      </c>
      <c r="G31" s="17" t="n"/>
      <c r="H31" s="17" t="n"/>
      <c r="I31" s="17" t="n"/>
      <c r="J31" s="18">
        <f>IF(F31="","",IF(F31&gt;10,"&gt; 10 h (§ 3 ArbZG)",IF(AND(F31&gt;9,N(E31)&lt;45),"Pause &lt; 45 min (§ 4)",IF(AND(F31&gt;6,N(E31)&lt;30),"Pause &lt; 30 min (§ 4)",""))))</f>
        <v/>
      </c>
    </row>
    <row r="32" ht="17" customHeight="1">
      <c r="A32" s="12">
        <f>IF(21&gt;DAY(EOMONTH(DATE($C$7,$E$7,1),0)),"",DATE($C$7,$E$7,21))</f>
        <v/>
      </c>
      <c r="B32" s="13">
        <f>IF(A32="","",CHOOSE(WEEKDAY(A32,2),"Mo/Pn","Di/Wt","Mi/Śr","Do/Czw","Fr/Pt","Sa/So","So/Nd"))</f>
        <v/>
      </c>
      <c r="C32" s="14" t="n"/>
      <c r="D32" s="14" t="n"/>
      <c r="E32" s="15" t="n"/>
      <c r="F32" s="16">
        <f>IF(OR(C32="",D32=""),"",ROUND(MOD(D32-C32,1)*24-N(E32)/60,2))</f>
        <v/>
      </c>
      <c r="G32" s="17" t="n"/>
      <c r="H32" s="17" t="n"/>
      <c r="I32" s="17" t="n"/>
      <c r="J32" s="18">
        <f>IF(F32="","",IF(F32&gt;10,"&gt; 10 h (§ 3 ArbZG)",IF(AND(F32&gt;9,N(E32)&lt;45),"Pause &lt; 45 min (§ 4)",IF(AND(F32&gt;6,N(E32)&lt;30),"Pause &lt; 30 min (§ 4)",""))))</f>
        <v/>
      </c>
    </row>
    <row r="33" ht="17" customHeight="1">
      <c r="A33" s="12">
        <f>IF(22&gt;DAY(EOMONTH(DATE($C$7,$E$7,1),0)),"",DATE($C$7,$E$7,22))</f>
        <v/>
      </c>
      <c r="B33" s="13">
        <f>IF(A33="","",CHOOSE(WEEKDAY(A33,2),"Mo/Pn","Di/Wt","Mi/Śr","Do/Czw","Fr/Pt","Sa/So","So/Nd"))</f>
        <v/>
      </c>
      <c r="C33" s="14" t="n"/>
      <c r="D33" s="14" t="n"/>
      <c r="E33" s="15" t="n"/>
      <c r="F33" s="16">
        <f>IF(OR(C33="",D33=""),"",ROUND(MOD(D33-C33,1)*24-N(E33)/60,2))</f>
        <v/>
      </c>
      <c r="G33" s="17" t="n"/>
      <c r="H33" s="17" t="n"/>
      <c r="I33" s="17" t="n"/>
      <c r="J33" s="18">
        <f>IF(F33="","",IF(F33&gt;10,"&gt; 10 h (§ 3 ArbZG)",IF(AND(F33&gt;9,N(E33)&lt;45),"Pause &lt; 45 min (§ 4)",IF(AND(F33&gt;6,N(E33)&lt;30),"Pause &lt; 30 min (§ 4)",""))))</f>
        <v/>
      </c>
    </row>
    <row r="34" ht="17" customHeight="1">
      <c r="A34" s="12">
        <f>IF(23&gt;DAY(EOMONTH(DATE($C$7,$E$7,1),0)),"",DATE($C$7,$E$7,23))</f>
        <v/>
      </c>
      <c r="B34" s="13">
        <f>IF(A34="","",CHOOSE(WEEKDAY(A34,2),"Mo/Pn","Di/Wt","Mi/Śr","Do/Czw","Fr/Pt","Sa/So","So/Nd"))</f>
        <v/>
      </c>
      <c r="C34" s="14" t="n"/>
      <c r="D34" s="14" t="n"/>
      <c r="E34" s="15" t="n"/>
      <c r="F34" s="16">
        <f>IF(OR(C34="",D34=""),"",ROUND(MOD(D34-C34,1)*24-N(E34)/60,2))</f>
        <v/>
      </c>
      <c r="G34" s="17" t="n"/>
      <c r="H34" s="17" t="n"/>
      <c r="I34" s="17" t="n"/>
      <c r="J34" s="18">
        <f>IF(F34="","",IF(F34&gt;10,"&gt; 10 h (§ 3 ArbZG)",IF(AND(F34&gt;9,N(E34)&lt;45),"Pause &lt; 45 min (§ 4)",IF(AND(F34&gt;6,N(E34)&lt;30),"Pause &lt; 30 min (§ 4)",""))))</f>
        <v/>
      </c>
    </row>
    <row r="35" ht="17" customHeight="1">
      <c r="A35" s="12">
        <f>IF(24&gt;DAY(EOMONTH(DATE($C$7,$E$7,1),0)),"",DATE($C$7,$E$7,24))</f>
        <v/>
      </c>
      <c r="B35" s="13">
        <f>IF(A35="","",CHOOSE(WEEKDAY(A35,2),"Mo/Pn","Di/Wt","Mi/Śr","Do/Czw","Fr/Pt","Sa/So","So/Nd"))</f>
        <v/>
      </c>
      <c r="C35" s="14" t="n"/>
      <c r="D35" s="14" t="n"/>
      <c r="E35" s="15" t="n"/>
      <c r="F35" s="16">
        <f>IF(OR(C35="",D35=""),"",ROUND(MOD(D35-C35,1)*24-N(E35)/60,2))</f>
        <v/>
      </c>
      <c r="G35" s="17" t="n"/>
      <c r="H35" s="17" t="n"/>
      <c r="I35" s="17" t="n"/>
      <c r="J35" s="18">
        <f>IF(F35="","",IF(F35&gt;10,"&gt; 10 h (§ 3 ArbZG)",IF(AND(F35&gt;9,N(E35)&lt;45),"Pause &lt; 45 min (§ 4)",IF(AND(F35&gt;6,N(E35)&lt;30),"Pause &lt; 30 min (§ 4)",""))))</f>
        <v/>
      </c>
    </row>
    <row r="36" ht="17" customHeight="1">
      <c r="A36" s="12">
        <f>IF(25&gt;DAY(EOMONTH(DATE($C$7,$E$7,1),0)),"",DATE($C$7,$E$7,25))</f>
        <v/>
      </c>
      <c r="B36" s="13">
        <f>IF(A36="","",CHOOSE(WEEKDAY(A36,2),"Mo/Pn","Di/Wt","Mi/Śr","Do/Czw","Fr/Pt","Sa/So","So/Nd"))</f>
        <v/>
      </c>
      <c r="C36" s="14" t="n"/>
      <c r="D36" s="14" t="n"/>
      <c r="E36" s="15" t="n"/>
      <c r="F36" s="16">
        <f>IF(OR(C36="",D36=""),"",ROUND(MOD(D36-C36,1)*24-N(E36)/60,2))</f>
        <v/>
      </c>
      <c r="G36" s="17" t="n"/>
      <c r="H36" s="17" t="n"/>
      <c r="I36" s="17" t="n"/>
      <c r="J36" s="18">
        <f>IF(F36="","",IF(F36&gt;10,"&gt; 10 h (§ 3 ArbZG)",IF(AND(F36&gt;9,N(E36)&lt;45),"Pause &lt; 45 min (§ 4)",IF(AND(F36&gt;6,N(E36)&lt;30),"Pause &lt; 30 min (§ 4)",""))))</f>
        <v/>
      </c>
    </row>
    <row r="37" ht="17" customHeight="1">
      <c r="A37" s="12">
        <f>IF(26&gt;DAY(EOMONTH(DATE($C$7,$E$7,1),0)),"",DATE($C$7,$E$7,26))</f>
        <v/>
      </c>
      <c r="B37" s="13">
        <f>IF(A37="","",CHOOSE(WEEKDAY(A37,2),"Mo/Pn","Di/Wt","Mi/Śr","Do/Czw","Fr/Pt","Sa/So","So/Nd"))</f>
        <v/>
      </c>
      <c r="C37" s="14" t="n"/>
      <c r="D37" s="14" t="n"/>
      <c r="E37" s="15" t="n"/>
      <c r="F37" s="16">
        <f>IF(OR(C37="",D37=""),"",ROUND(MOD(D37-C37,1)*24-N(E37)/60,2))</f>
        <v/>
      </c>
      <c r="G37" s="17" t="n"/>
      <c r="H37" s="17" t="n"/>
      <c r="I37" s="17" t="n"/>
      <c r="J37" s="18">
        <f>IF(F37="","",IF(F37&gt;10,"&gt; 10 h (§ 3 ArbZG)",IF(AND(F37&gt;9,N(E37)&lt;45),"Pause &lt; 45 min (§ 4)",IF(AND(F37&gt;6,N(E37)&lt;30),"Pause &lt; 30 min (§ 4)",""))))</f>
        <v/>
      </c>
    </row>
    <row r="38" ht="17" customHeight="1">
      <c r="A38" s="12">
        <f>IF(27&gt;DAY(EOMONTH(DATE($C$7,$E$7,1),0)),"",DATE($C$7,$E$7,27))</f>
        <v/>
      </c>
      <c r="B38" s="13">
        <f>IF(A38="","",CHOOSE(WEEKDAY(A38,2),"Mo/Pn","Di/Wt","Mi/Śr","Do/Czw","Fr/Pt","Sa/So","So/Nd"))</f>
        <v/>
      </c>
      <c r="C38" s="14" t="n"/>
      <c r="D38" s="14" t="n"/>
      <c r="E38" s="15" t="n"/>
      <c r="F38" s="16">
        <f>IF(OR(C38="",D38=""),"",ROUND(MOD(D38-C38,1)*24-N(E38)/60,2))</f>
        <v/>
      </c>
      <c r="G38" s="17" t="n"/>
      <c r="H38" s="17" t="n"/>
      <c r="I38" s="17" t="n"/>
      <c r="J38" s="18">
        <f>IF(F38="","",IF(F38&gt;10,"&gt; 10 h (§ 3 ArbZG)",IF(AND(F38&gt;9,N(E38)&lt;45),"Pause &lt; 45 min (§ 4)",IF(AND(F38&gt;6,N(E38)&lt;30),"Pause &lt; 30 min (§ 4)",""))))</f>
        <v/>
      </c>
    </row>
    <row r="39" ht="17" customHeight="1">
      <c r="A39" s="12">
        <f>IF(28&gt;DAY(EOMONTH(DATE($C$7,$E$7,1),0)),"",DATE($C$7,$E$7,28))</f>
        <v/>
      </c>
      <c r="B39" s="13">
        <f>IF(A39="","",CHOOSE(WEEKDAY(A39,2),"Mo/Pn","Di/Wt","Mi/Śr","Do/Czw","Fr/Pt","Sa/So","So/Nd"))</f>
        <v/>
      </c>
      <c r="C39" s="14" t="n"/>
      <c r="D39" s="14" t="n"/>
      <c r="E39" s="15" t="n"/>
      <c r="F39" s="16">
        <f>IF(OR(C39="",D39=""),"",ROUND(MOD(D39-C39,1)*24-N(E39)/60,2))</f>
        <v/>
      </c>
      <c r="G39" s="17" t="n"/>
      <c r="H39" s="17" t="n"/>
      <c r="I39" s="17" t="n"/>
      <c r="J39" s="18">
        <f>IF(F39="","",IF(F39&gt;10,"&gt; 10 h (§ 3 ArbZG)",IF(AND(F39&gt;9,N(E39)&lt;45),"Pause &lt; 45 min (§ 4)",IF(AND(F39&gt;6,N(E39)&lt;30),"Pause &lt; 30 min (§ 4)",""))))</f>
        <v/>
      </c>
    </row>
    <row r="40" ht="17" customHeight="1">
      <c r="A40" s="12">
        <f>IF(29&gt;DAY(EOMONTH(DATE($C$7,$E$7,1),0)),"",DATE($C$7,$E$7,29))</f>
        <v/>
      </c>
      <c r="B40" s="13">
        <f>IF(A40="","",CHOOSE(WEEKDAY(A40,2),"Mo/Pn","Di/Wt","Mi/Śr","Do/Czw","Fr/Pt","Sa/So","So/Nd"))</f>
        <v/>
      </c>
      <c r="C40" s="14" t="n"/>
      <c r="D40" s="14" t="n"/>
      <c r="E40" s="15" t="n"/>
      <c r="F40" s="16">
        <f>IF(OR(C40="",D40=""),"",ROUND(MOD(D40-C40,1)*24-N(E40)/60,2))</f>
        <v/>
      </c>
      <c r="G40" s="17" t="n"/>
      <c r="H40" s="17" t="n"/>
      <c r="I40" s="17" t="n"/>
      <c r="J40" s="18">
        <f>IF(F40="","",IF(F40&gt;10,"&gt; 10 h (§ 3 ArbZG)",IF(AND(F40&gt;9,N(E40)&lt;45),"Pause &lt; 45 min (§ 4)",IF(AND(F40&gt;6,N(E40)&lt;30),"Pause &lt; 30 min (§ 4)",""))))</f>
        <v/>
      </c>
    </row>
    <row r="41" ht="17" customHeight="1">
      <c r="A41" s="12">
        <f>IF(30&gt;DAY(EOMONTH(DATE($C$7,$E$7,1),0)),"",DATE($C$7,$E$7,30))</f>
        <v/>
      </c>
      <c r="B41" s="13">
        <f>IF(A41="","",CHOOSE(WEEKDAY(A41,2),"Mo/Pn","Di/Wt","Mi/Śr","Do/Czw","Fr/Pt","Sa/So","So/Nd"))</f>
        <v/>
      </c>
      <c r="C41" s="14" t="n"/>
      <c r="D41" s="14" t="n"/>
      <c r="E41" s="15" t="n"/>
      <c r="F41" s="16">
        <f>IF(OR(C41="",D41=""),"",ROUND(MOD(D41-C41,1)*24-N(E41)/60,2))</f>
        <v/>
      </c>
      <c r="G41" s="17" t="n"/>
      <c r="H41" s="17" t="n"/>
      <c r="I41" s="17" t="n"/>
      <c r="J41" s="18">
        <f>IF(F41="","",IF(F41&gt;10,"&gt; 10 h (§ 3 ArbZG)",IF(AND(F41&gt;9,N(E41)&lt;45),"Pause &lt; 45 min (§ 4)",IF(AND(F41&gt;6,N(E41)&lt;30),"Pause &lt; 30 min (§ 4)",""))))</f>
        <v/>
      </c>
    </row>
    <row r="42" ht="17" customHeight="1">
      <c r="A42" s="12">
        <f>IF(31&gt;DAY(EOMONTH(DATE($C$7,$E$7,1),0)),"",DATE($C$7,$E$7,31))</f>
        <v/>
      </c>
      <c r="B42" s="13">
        <f>IF(A42="","",CHOOSE(WEEKDAY(A42,2),"Mo/Pn","Di/Wt","Mi/Śr","Do/Czw","Fr/Pt","Sa/So","So/Nd"))</f>
        <v/>
      </c>
      <c r="C42" s="14" t="n"/>
      <c r="D42" s="14" t="n"/>
      <c r="E42" s="15" t="n"/>
      <c r="F42" s="16">
        <f>IF(OR(C42="",D42=""),"",ROUND(MOD(D42-C42,1)*24-N(E42)/60,2))</f>
        <v/>
      </c>
      <c r="G42" s="17" t="n"/>
      <c r="H42" s="17" t="n"/>
      <c r="I42" s="17" t="n"/>
      <c r="J42" s="18">
        <f>IF(F42="","",IF(F42&gt;10,"&gt; 10 h (§ 3 ArbZG)",IF(AND(F42&gt;9,N(E42)&lt;45),"Pause &lt; 45 min (§ 4)",IF(AND(F42&gt;6,N(E42)&lt;30),"Pause &lt; 30 min (§ 4)",""))))</f>
        <v/>
      </c>
    </row>
    <row r="43">
      <c r="A43" s="22" t="inlineStr">
        <is>
          <t>Summe Stunden / Suma godzin</t>
        </is>
      </c>
      <c r="B43" s="23" t="n"/>
      <c r="C43" s="23" t="n"/>
      <c r="D43" s="23" t="n"/>
      <c r="E43" s="23" t="n"/>
      <c r="F43" s="24">
        <f>SUM(F12:F42)</f>
        <v/>
      </c>
      <c r="G43" s="22" t="inlineStr">
        <is>
          <t>Arbeitstage / Dni pracy</t>
        </is>
      </c>
      <c r="H43" s="23" t="n"/>
      <c r="I43" s="25">
        <f>COUNTIF(F12:F42,"&gt;0")</f>
        <v/>
      </c>
    </row>
    <row r="44">
      <c r="A44" s="22" t="inlineStr">
        <is>
          <t>Bruttolohn für Stunden (€) / Wynagrodzenie za godziny</t>
        </is>
      </c>
      <c r="B44" s="23" t="n"/>
      <c r="C44" s="23" t="n"/>
      <c r="D44" s="23" t="n"/>
      <c r="E44" s="23" t="n"/>
      <c r="F44" s="24">
        <f>IF(I4="","",ROUND(F43*I4,2))</f>
        <v/>
      </c>
      <c r="G44" s="22" t="inlineStr">
        <is>
          <t>Tage mit Hinweis / Dni z uwagą</t>
        </is>
      </c>
      <c r="H44" s="23" t="n"/>
      <c r="I44" s="25">
        <f>COUNTIF(J12:J42,"?*")</f>
        <v/>
      </c>
    </row>
    <row r="46" ht="22" customHeight="1">
      <c r="A46" s="26" t="inlineStr">
        <is>
          <t>Aufzeichnung spätestens bis zum Ablauf des 7. Kalendertages nach dem Arbeitstag, Aufbewahrung mindestens 2 Jahre, in Deutschland in deutscher Sprache (§ 17 MiLoG). Zapis najpóźniej do końca 7. dnia kalendarzowego po dniu pracy, przechowywanie co najmniej 2 lata, w Niemczech po niemiecku. Czas pracy liczy się bez przerw (§ 2 ust. 1 ArbZG).</t>
        </is>
      </c>
      <c r="B46" s="27" t="n"/>
      <c r="C46" s="27" t="n"/>
      <c r="D46" s="27" t="n"/>
      <c r="E46" s="27" t="n"/>
      <c r="F46" s="27" t="n"/>
      <c r="G46" s="27" t="n"/>
      <c r="H46" s="27" t="n"/>
      <c r="I46" s="27" t="n"/>
      <c r="J46" s="27" t="n"/>
    </row>
    <row r="47" ht="22" customHeight="1">
      <c r="A47" s="27" t="n"/>
      <c r="B47" s="27" t="n"/>
      <c r="C47" s="27" t="n"/>
      <c r="D47" s="27" t="n"/>
      <c r="E47" s="27" t="n"/>
      <c r="F47" s="27" t="n"/>
      <c r="G47" s="27" t="n"/>
      <c r="H47" s="27" t="n"/>
      <c r="I47" s="27" t="n"/>
      <c r="J47" s="27" t="n"/>
    </row>
    <row r="49" ht="30" customHeight="1">
      <c r="A49" s="3" t="inlineStr">
        <is>
          <t>Unterschrift Arbeitnehmer / Podpis pracownika:</t>
        </is>
      </c>
      <c r="D49" s="28" t="n"/>
      <c r="E49" s="29" t="n"/>
      <c r="F49" s="29" t="n"/>
      <c r="G49" s="3" t="inlineStr">
        <is>
          <t>Unterschrift Arbeitgeber / Podpis pracodawcy:</t>
        </is>
      </c>
      <c r="I49" s="28" t="n"/>
      <c r="J49" s="29" t="n"/>
    </row>
  </sheetData>
  <mergeCells count="16">
    <mergeCell ref="A4:B4"/>
    <mergeCell ref="G49:H49"/>
    <mergeCell ref="C4:G4"/>
    <mergeCell ref="G43:H43"/>
    <mergeCell ref="A49:C49"/>
    <mergeCell ref="A43:E43"/>
    <mergeCell ref="A7:B7"/>
    <mergeCell ref="C6:G6"/>
    <mergeCell ref="A5:B5"/>
    <mergeCell ref="I49:J49"/>
    <mergeCell ref="C5:G5"/>
    <mergeCell ref="G44:H44"/>
    <mergeCell ref="A46:J47"/>
    <mergeCell ref="A44:E44"/>
    <mergeCell ref="A6:B6"/>
    <mergeCell ref="D49:F49"/>
  </mergeCells>
  <conditionalFormatting sqref="A12:J42">
    <cfRule type="expression" priority="1" dxfId="0">
      <formula>AND($A12&lt;&gt;"",WEEKDAY($A12,2)&gt;5)</formula>
    </cfRule>
  </conditionalFormatting>
  <conditionalFormatting sqref="J12:J42">
    <cfRule type="expression" priority="2" dxfId="1">
      <formula>$J12&lt;&gt;""</formula>
    </cfRule>
  </conditionalFormatting>
  <dataValidations count="4">
    <dataValidation sqref="C7" showDropDown="0" showInputMessage="0" showErrorMessage="1" allowBlank="0" error="Wpisz rok, np. 2026." type="whole" operator="between">
      <formula1>2000</formula1>
      <formula2>2100</formula2>
    </dataValidation>
    <dataValidation sqref="E7" showDropDown="0" showInputMessage="0" showErrorMessage="1" allowBlank="0" error="Wpisz miesiąc jako liczbę 1-12." type="whole" operator="between">
      <formula1>1</formula1>
      <formula2>12</formula2>
    </dataValidation>
    <dataValidation sqref="C12:D42" showDropDown="0" showInputMessage="0" showErrorMessage="1" allowBlank="1" errorTitle="Godzina" error="Wpisz godzinę w formacie GG:MM, np. 07:00." type="time" operator="between">
      <formula1>0</formula1>
      <formula2>0.999988</formula2>
    </dataValidation>
    <dataValidation sqref="E12:E42" showDropDown="0" showInputMessage="0" showErrorMessage="1" allowBlank="1" errorTitle="Przerwa" error="Wpisz przerwę w minutach, np. 30." type="whole" operator="between">
      <formula1>0</formula1>
      <formula2>600</formula2>
    </dataValidation>
  </dataValidations>
  <printOptions horizontalCentered="1"/>
  <pageMargins left="0.4" right="0.4" top="0.5" bottom="0.6" header="0.5" footer="0.5"/>
  <pageSetup orientation="portrait" paperSize="9" fitToHeight="1" fitToWidth="1"/>
  <headerFooter>
    <oddHeader/>
    <oddFooter>&amp;C&amp;"Calibri,Italic"&amp;8 Wzór pomocniczy, dostosuj do swojej organizacji; nie jest poradą prawną. · atestero.pl&amp;R&amp;8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B2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2" customWidth="1" min="2" max="2"/>
  </cols>
  <sheetData>
    <row r="1" ht="26" customHeight="1">
      <c r="B1" s="1" t="inlineStr">
        <is>
          <t>Instrukcja: Stundenzettel PL/DE</t>
        </is>
      </c>
    </row>
    <row r="3">
      <c r="B3" s="30" t="inlineStr">
        <is>
          <t>Do czego służy arkusz</t>
        </is>
      </c>
    </row>
    <row r="4" ht="31" customHeight="1">
      <c r="B4" s="31" t="inlineStr">
        <is>
          <t>To karta czasu pracy jednego pracownika na jeden miesiąc pracy w Niemczech. Nagłówki są po polsku i po niemiecku, żeby ten sam dokument zrozumiał pracownik, biuro i kontrolujący z Zoll.</t>
        </is>
      </c>
    </row>
    <row r="5" ht="46" customHeight="1">
      <c r="B5" s="31" t="inlineStr">
        <is>
          <t>Na budowie w Niemczech pracodawca zapisuje początek, koniec i czas pracy każdego dnia najpóźniej do końca siódmego dnia kalendarzowego po dniu pracy i przechowuje zapis co najmniej 2 lata (§ 17 ust. 1 MiLoG). W czasie kontraktu ewidencja jest w Niemczech, po niemiecku, a na żądanie na budowie (§ 17 ust. 2 MiLoG, § 19 ust. 2 AEntG).</t>
        </is>
      </c>
    </row>
    <row r="7">
      <c r="B7" s="30" t="inlineStr">
        <is>
          <t>Jak wypełnić</t>
        </is>
      </c>
    </row>
    <row r="8" ht="31" customHeight="1">
      <c r="B8" s="31" t="inlineStr">
        <is>
          <t>1. Wpisz pracodawcę, pracownika, adres budowy, rok i miesiąc (liczby, np. 2026 i 11). Daty, dni tygodnia i szare weekendy ustawią się same.</t>
        </is>
      </c>
    </row>
    <row r="9" ht="31" customHeight="1">
      <c r="B9" s="31" t="inlineStr">
        <is>
          <t>2. W każdym dniu pracy wpisz godzinę rozpoczęcia i zakończenia (GG:MM) oraz przerwę w minutach. Kolumna „Stunden / Czas pracy” liczy czas bez przerwy, także przy pracy przez północ.</t>
        </is>
      </c>
    </row>
    <row r="10" ht="31" customHeight="1">
      <c r="B10" s="31" t="inlineStr">
        <is>
          <t>3. Jeśli pracownik pracuje tego dnia na innej budowie, wpisz ją w kolumnie „Baustelle / Budowa”. Urlop, chorobę i dni wolne opisz w kolumnie „Bemerkung / Uwagi” (np. Urlaub / urlop, krank / L4).</t>
        </is>
      </c>
    </row>
    <row r="11" ht="31" customHeight="1">
      <c r="B11" s="31" t="inlineStr">
        <is>
          <t>4. Wpisz stawkę godzinową brutto. Pole „Status Mindestlohn” porównuje ją z płacą minimalną (domyślnie 13,90 €). Przy pracach z niemiecką stawką branżową wpisz tę stawkę zamiast 13,90 €.</t>
        </is>
      </c>
    </row>
    <row r="12" ht="31" customHeight="1">
      <c r="B12" s="31" t="inlineStr">
        <is>
          <t>5. Wiersze oznaczone „Przykład — usuń” skasuj (zaznacz komórki C:E i G:I, nie usuwaj całych wierszy, bo zepsujesz formuły).</t>
        </is>
      </c>
    </row>
    <row r="14">
      <c r="B14" s="30" t="inlineStr">
        <is>
          <t>Co sprawdza kolumna „Hinweis ArbZG / Kontrola”</t>
        </is>
      </c>
    </row>
    <row r="15" ht="31" customHeight="1">
      <c r="B15" s="31" t="inlineStr">
        <is>
          <t>„&gt; 10 h” oznacza dzień z czasem pracy powyżej 10 godzin. Ustawa o czasie pracy dopuszcza 8 godzin, a do 10 godzin tylko przy średniej 8 godzin w ciągu 6 miesięcy lub 24 tygodni (§ 3 ArbZG).</t>
        </is>
      </c>
    </row>
    <row r="16" ht="46" customHeight="1">
      <c r="B16" s="31" t="inlineStr">
        <is>
          <t>„Pause &lt; 30 min” i „Pause &lt; 45 min” oznaczają przerwę krótszą niż wymagana: 30 minut przy pracy powyżej 6 do 9 godzin i 45 minut powyżej 9 godzin (§ 4 ArbZG). Arkusz nie sprawdza 11 godzin odpoczynku między dniami (§ 5 ArbZG) ani pracy w niedziele i święta (§ 9 ArbZG).</t>
        </is>
      </c>
    </row>
    <row r="18">
      <c r="B18" s="30" t="inlineStr">
        <is>
          <t>Ograniczenia</t>
        </is>
      </c>
    </row>
    <row r="19" ht="31" customHeight="1">
      <c r="B19" s="31" t="inlineStr">
        <is>
          <t>Arkusz nie liczy dodatków z układów zbiorowych. Jeśli układ stosowany na podstawie AEntG przewiduje dodatki godzinowe, zapisz także czas uprawniający do dodatku i jego rodzaj (§ 19 ust. 1 AEntG).</t>
        </is>
      </c>
    </row>
    <row r="20" ht="31" customHeight="1">
      <c r="B20" s="31" t="inlineStr">
        <is>
          <t>Arkusz nie zastępuje ewidencji czasu pracy prowadzonej w Polsce według Kodeksu pracy ani porady prawnej. Stawki minimalne zmieniają się co roku: sprawdź je przed każdym kontraktem na stronie Zoll.</t>
        </is>
      </c>
    </row>
    <row r="22">
      <c r="B22" s="32" t="inlineStr">
        <is>
          <t>Wzór pomocniczy, dostosuj do swojej organizacji; nie jest poradą prawną.</t>
        </is>
      </c>
    </row>
    <row r="23">
      <c r="B23" s="2" t="inlineStr">
        <is>
          <t>Arkusz przygotowany przez atestero.pl. Możesz go swobodnie kopiować i zmieniać.</t>
        </is>
      </c>
    </row>
  </sheetData>
  <printOptions horizontalCentered="1"/>
  <pageMargins left="0.4" right="0.4" top="0.5" bottom="0.6" header="0.5" footer="0.5"/>
  <pageSetup orientation="portrait" paperSize="9" fitToHeight="0" fitToWidth="1"/>
  <headerFooter>
    <oddHeader/>
    <oddFooter>&amp;C&amp;"Calibri,Italic"&amp;8 Wzór pomocniczy, dostosuj do swojej organizacji; nie jest poradą prawną. · atestero.pl&amp;R&amp;8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2026-10-05T20:46:15Z</dcterms:created>
  <dcterms:modified xsi:type="dcterms:W3CDTF">2026-10-05T20:46:15Z</dcterms:modified>
</cp:coreProperties>
</file>